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650" tabRatio="464" firstSheet="1" activeTab="2"/>
  </bookViews>
  <sheets>
    <sheet name="Planilha1" sheetId="1" r:id="rId1"/>
    <sheet name="Pedido" sheetId="2" r:id="rId2"/>
    <sheet name="Plan1" sheetId="5" r:id="rId3"/>
  </sheets>
  <definedNames>
    <definedName name="_xlnm._FilterDatabase" localSheetId="1" hidden="1">Pedido!$A$3:$N$84</definedName>
  </definedNames>
  <calcPr calcId="124519"/>
</workbook>
</file>

<file path=xl/calcChain.xml><?xml version="1.0" encoding="utf-8"?>
<calcChain xmlns="http://schemas.openxmlformats.org/spreadsheetml/2006/main">
  <c r="F4" i="2"/>
  <c r="F67" l="1"/>
  <c r="F68"/>
  <c r="F69"/>
  <c r="F70"/>
  <c r="F71"/>
  <c r="F72"/>
  <c r="F56"/>
  <c r="F57"/>
  <c r="F58"/>
  <c r="F59"/>
  <c r="F60"/>
  <c r="F61"/>
  <c r="F62"/>
  <c r="F63"/>
  <c r="F64"/>
  <c r="F65"/>
  <c r="F66"/>
  <c r="F41"/>
  <c r="F42"/>
  <c r="F43"/>
  <c r="F44"/>
  <c r="F45"/>
  <c r="F46"/>
  <c r="F47"/>
  <c r="F48"/>
  <c r="F49"/>
  <c r="F50"/>
  <c r="F51"/>
  <c r="F52"/>
  <c r="F53"/>
  <c r="F54"/>
  <c r="F55"/>
  <c r="F28"/>
  <c r="F29"/>
  <c r="F30"/>
  <c r="F31"/>
  <c r="F32"/>
  <c r="F33"/>
  <c r="F34"/>
  <c r="F35"/>
  <c r="F36"/>
  <c r="F37"/>
  <c r="F38"/>
  <c r="F39"/>
  <c r="F40"/>
  <c r="F18"/>
  <c r="F19"/>
  <c r="F20"/>
  <c r="F21"/>
  <c r="F22"/>
  <c r="F23"/>
  <c r="F24"/>
  <c r="F25"/>
  <c r="F26"/>
  <c r="F27"/>
  <c r="F14"/>
  <c r="F16"/>
  <c r="F17"/>
  <c r="F11"/>
  <c r="F8"/>
  <c r="F6"/>
  <c r="F5"/>
  <c r="H4"/>
  <c r="J4" s="1"/>
  <c r="H19"/>
  <c r="J19" s="1"/>
  <c r="H23"/>
  <c r="J23" s="1"/>
  <c r="H27"/>
  <c r="J27" s="1"/>
  <c r="H47"/>
  <c r="J47" s="1"/>
  <c r="H51"/>
  <c r="J51" s="1"/>
  <c r="H55"/>
  <c r="J55" s="1"/>
  <c r="H59"/>
  <c r="J59" s="1"/>
  <c r="E73"/>
  <c r="E75"/>
  <c r="E77"/>
  <c r="H77" s="1"/>
  <c r="J77" s="1"/>
  <c r="E79"/>
  <c r="E80"/>
  <c r="H80" s="1"/>
  <c r="J80" s="1"/>
  <c r="E81"/>
  <c r="H81" s="1"/>
  <c r="J81" s="1"/>
  <c r="H71"/>
  <c r="J71" s="1"/>
  <c r="H63"/>
  <c r="J63" s="1"/>
  <c r="H39"/>
  <c r="J39" s="1"/>
  <c r="H31"/>
  <c r="J31" s="1"/>
  <c r="H5"/>
  <c r="J5" s="1"/>
  <c r="H11"/>
  <c r="J11" s="1"/>
  <c r="H17"/>
  <c r="J17" s="1"/>
  <c r="H21"/>
  <c r="J21" s="1"/>
  <c r="H25"/>
  <c r="J25" s="1"/>
  <c r="H29"/>
  <c r="J29" s="1"/>
  <c r="H33"/>
  <c r="J33" s="1"/>
  <c r="H35"/>
  <c r="J35" s="1"/>
  <c r="H37"/>
  <c r="J37" s="1"/>
  <c r="H43"/>
  <c r="J43" s="1"/>
  <c r="H45"/>
  <c r="J45" s="1"/>
  <c r="H49"/>
  <c r="J49" s="1"/>
  <c r="H53"/>
  <c r="J53" s="1"/>
  <c r="H57"/>
  <c r="J57" s="1"/>
  <c r="H61"/>
  <c r="J61" s="1"/>
  <c r="H65"/>
  <c r="J65" s="1"/>
  <c r="H67"/>
  <c r="J67" s="1"/>
  <c r="H69"/>
  <c r="J69" s="1"/>
  <c r="H73"/>
  <c r="J73" s="1"/>
  <c r="H75"/>
  <c r="J75" s="1"/>
  <c r="G82"/>
  <c r="G81"/>
  <c r="G80"/>
  <c r="G79"/>
  <c r="G78"/>
  <c r="G77"/>
  <c r="G76"/>
  <c r="G75"/>
  <c r="G74"/>
  <c r="G73"/>
  <c r="G69"/>
  <c r="G65"/>
  <c r="G18"/>
  <c r="G4"/>
  <c r="G60" l="1"/>
  <c r="G64"/>
  <c r="G32"/>
  <c r="G72"/>
  <c r="G45"/>
  <c r="G48"/>
  <c r="G14"/>
  <c r="G56"/>
  <c r="G24"/>
  <c r="G53"/>
  <c r="G68"/>
  <c r="G20"/>
  <c r="G49"/>
  <c r="G23"/>
  <c r="G30"/>
  <c r="G19"/>
  <c r="G27"/>
  <c r="G38"/>
  <c r="G58"/>
  <c r="G34"/>
  <c r="G51"/>
  <c r="G22"/>
  <c r="G37"/>
  <c r="G26"/>
  <c r="G71"/>
  <c r="G70"/>
  <c r="G11"/>
  <c r="G52"/>
  <c r="G44"/>
  <c r="G63"/>
  <c r="G59"/>
  <c r="G36"/>
  <c r="G50"/>
  <c r="G21"/>
  <c r="G57"/>
  <c r="G62"/>
  <c r="G8"/>
  <c r="G55"/>
  <c r="G43"/>
  <c r="G67"/>
  <c r="G39"/>
  <c r="G35"/>
  <c r="G31"/>
  <c r="G6"/>
  <c r="G42"/>
  <c r="G5"/>
  <c r="G17"/>
  <c r="G25"/>
  <c r="G29"/>
  <c r="G40"/>
  <c r="G16"/>
  <c r="G28"/>
  <c r="G33"/>
  <c r="G46"/>
  <c r="G54"/>
  <c r="G61"/>
  <c r="G66"/>
  <c r="G47"/>
  <c r="N79"/>
  <c r="L79"/>
  <c r="M79"/>
  <c r="M82"/>
  <c r="N82"/>
  <c r="L82"/>
  <c r="H79"/>
  <c r="J79" s="1"/>
  <c r="M78"/>
  <c r="L78"/>
  <c r="N78"/>
  <c r="N81"/>
  <c r="M81"/>
  <c r="L81"/>
  <c r="N4"/>
  <c r="L4"/>
  <c r="M4"/>
  <c r="N5"/>
  <c r="L5"/>
  <c r="M5"/>
  <c r="M6"/>
  <c r="L6"/>
  <c r="N6"/>
  <c r="M8"/>
  <c r="N8"/>
  <c r="L8"/>
  <c r="N11"/>
  <c r="L11"/>
  <c r="M11"/>
  <c r="M14"/>
  <c r="L14"/>
  <c r="N14"/>
  <c r="M16"/>
  <c r="N16"/>
  <c r="L16"/>
  <c r="N17"/>
  <c r="M17"/>
  <c r="L17"/>
  <c r="M18"/>
  <c r="N18"/>
  <c r="L18"/>
  <c r="N19"/>
  <c r="L19"/>
  <c r="M19"/>
  <c r="M20"/>
  <c r="N20"/>
  <c r="L20"/>
  <c r="N21"/>
  <c r="M21"/>
  <c r="L21"/>
  <c r="M22"/>
  <c r="N22"/>
  <c r="L22"/>
  <c r="N23"/>
  <c r="L23"/>
  <c r="M23"/>
  <c r="M24"/>
  <c r="N24"/>
  <c r="L24"/>
  <c r="N25"/>
  <c r="M25"/>
  <c r="L25"/>
  <c r="M26"/>
  <c r="N26"/>
  <c r="L26"/>
  <c r="N27"/>
  <c r="L27"/>
  <c r="M27"/>
  <c r="M28"/>
  <c r="N28"/>
  <c r="L28"/>
  <c r="N29"/>
  <c r="M29"/>
  <c r="L29"/>
  <c r="M30"/>
  <c r="N30"/>
  <c r="L30"/>
  <c r="N31"/>
  <c r="L31"/>
  <c r="M31"/>
  <c r="M32"/>
  <c r="N32"/>
  <c r="L32"/>
  <c r="N33"/>
  <c r="M33"/>
  <c r="L33"/>
  <c r="M34"/>
  <c r="N34"/>
  <c r="L34"/>
  <c r="N35"/>
  <c r="L35"/>
  <c r="M35"/>
  <c r="M36"/>
  <c r="N36"/>
  <c r="L36"/>
  <c r="N37"/>
  <c r="M37"/>
  <c r="L37"/>
  <c r="M38"/>
  <c r="L38"/>
  <c r="N38"/>
  <c r="N39"/>
  <c r="L39"/>
  <c r="M39"/>
  <c r="M40"/>
  <c r="N40"/>
  <c r="L40"/>
  <c r="M42"/>
  <c r="N42"/>
  <c r="L42"/>
  <c r="N43"/>
  <c r="L43"/>
  <c r="M43"/>
  <c r="M44"/>
  <c r="N44"/>
  <c r="L44"/>
  <c r="N45"/>
  <c r="M45"/>
  <c r="L45"/>
  <c r="M46"/>
  <c r="L46"/>
  <c r="N46"/>
  <c r="N47"/>
  <c r="L47"/>
  <c r="M47"/>
  <c r="M48"/>
  <c r="N48"/>
  <c r="L48"/>
  <c r="N49"/>
  <c r="M49"/>
  <c r="L49"/>
  <c r="M50"/>
  <c r="N50"/>
  <c r="L50"/>
  <c r="N51"/>
  <c r="L51"/>
  <c r="M51"/>
  <c r="M52"/>
  <c r="N52"/>
  <c r="L52"/>
  <c r="N53"/>
  <c r="M53"/>
  <c r="L53"/>
  <c r="M54"/>
  <c r="L54"/>
  <c r="N54"/>
  <c r="N55"/>
  <c r="L55"/>
  <c r="M55"/>
  <c r="M56"/>
  <c r="N56"/>
  <c r="L56"/>
  <c r="N57"/>
  <c r="M57"/>
  <c r="L57"/>
  <c r="M58"/>
  <c r="N58"/>
  <c r="L58"/>
  <c r="N59"/>
  <c r="L59"/>
  <c r="M59"/>
  <c r="M60"/>
  <c r="N60"/>
  <c r="L60"/>
  <c r="N61"/>
  <c r="M61"/>
  <c r="L61"/>
  <c r="M62"/>
  <c r="L62"/>
  <c r="N62"/>
  <c r="N63"/>
  <c r="L63"/>
  <c r="M63"/>
  <c r="M64"/>
  <c r="N64"/>
  <c r="L64"/>
  <c r="N65"/>
  <c r="M65"/>
  <c r="L65"/>
  <c r="M66"/>
  <c r="N66"/>
  <c r="L66"/>
  <c r="N67"/>
  <c r="L67"/>
  <c r="M67"/>
  <c r="M68"/>
  <c r="N68"/>
  <c r="L68"/>
  <c r="N69"/>
  <c r="M69"/>
  <c r="L69"/>
  <c r="M70"/>
  <c r="L70"/>
  <c r="N70"/>
  <c r="N71"/>
  <c r="L71"/>
  <c r="M71"/>
  <c r="M72"/>
  <c r="N72"/>
  <c r="L72"/>
  <c r="N75"/>
  <c r="L75"/>
  <c r="M75"/>
  <c r="M76"/>
  <c r="N76"/>
  <c r="L76"/>
  <c r="N77"/>
  <c r="M77"/>
  <c r="L77"/>
  <c r="M74"/>
  <c r="N74"/>
  <c r="L74"/>
  <c r="H82"/>
  <c r="J82" s="1"/>
  <c r="H78"/>
  <c r="J78" s="1"/>
  <c r="H76"/>
  <c r="J76" s="1"/>
  <c r="H74"/>
  <c r="J74" s="1"/>
  <c r="H72"/>
  <c r="J72" s="1"/>
  <c r="H70"/>
  <c r="J70" s="1"/>
  <c r="H68"/>
  <c r="J68" s="1"/>
  <c r="H66"/>
  <c r="J66" s="1"/>
  <c r="H64"/>
  <c r="J64" s="1"/>
  <c r="H62"/>
  <c r="J62" s="1"/>
  <c r="H60"/>
  <c r="J60" s="1"/>
  <c r="H58"/>
  <c r="J58" s="1"/>
  <c r="H56"/>
  <c r="J56" s="1"/>
  <c r="H54"/>
  <c r="J54" s="1"/>
  <c r="H52"/>
  <c r="J52" s="1"/>
  <c r="H50"/>
  <c r="J50" s="1"/>
  <c r="H48"/>
  <c r="J48" s="1"/>
  <c r="H46"/>
  <c r="J46" s="1"/>
  <c r="H44"/>
  <c r="J44" s="1"/>
  <c r="H42"/>
  <c r="J42" s="1"/>
  <c r="H40"/>
  <c r="J40" s="1"/>
  <c r="H38"/>
  <c r="J38" s="1"/>
  <c r="H36"/>
  <c r="J36" s="1"/>
  <c r="H34"/>
  <c r="J34" s="1"/>
  <c r="H32"/>
  <c r="J32" s="1"/>
  <c r="H30"/>
  <c r="J30" s="1"/>
  <c r="H28"/>
  <c r="J28" s="1"/>
  <c r="H26"/>
  <c r="J26" s="1"/>
  <c r="H24"/>
  <c r="J24" s="1"/>
  <c r="H22"/>
  <c r="J22" s="1"/>
  <c r="H20"/>
  <c r="J20" s="1"/>
  <c r="H18"/>
  <c r="J18" s="1"/>
  <c r="H16"/>
  <c r="J16" s="1"/>
  <c r="H14"/>
  <c r="J14" s="1"/>
  <c r="H8"/>
  <c r="J8" s="1"/>
  <c r="H6"/>
  <c r="J6" s="1"/>
  <c r="N73"/>
  <c r="M73"/>
  <c r="L73"/>
  <c r="M80"/>
  <c r="N80"/>
  <c r="L80"/>
  <c r="M10"/>
  <c r="L10"/>
  <c r="H10"/>
  <c r="J10" s="1"/>
  <c r="G10"/>
  <c r="N10"/>
  <c r="N7"/>
  <c r="L7"/>
  <c r="H7"/>
  <c r="J7" s="1"/>
  <c r="F7"/>
  <c r="M7"/>
  <c r="H9"/>
  <c r="J9" s="1"/>
  <c r="M9"/>
  <c r="L9"/>
  <c r="N9"/>
  <c r="F9"/>
  <c r="N12"/>
  <c r="M12"/>
  <c r="H12"/>
  <c r="J12" s="1"/>
  <c r="L12"/>
  <c r="F12"/>
  <c r="L15"/>
  <c r="N15"/>
  <c r="M15"/>
  <c r="H15"/>
  <c r="J15" s="1"/>
  <c r="F15"/>
  <c r="M13"/>
  <c r="N13"/>
  <c r="L13"/>
  <c r="H13"/>
  <c r="J13" s="1"/>
  <c r="F13"/>
  <c r="G41"/>
  <c r="M41"/>
  <c r="H41"/>
  <c r="J41" s="1"/>
  <c r="L41"/>
  <c r="N41"/>
  <c r="J85" l="1"/>
  <c r="G87"/>
  <c r="G7"/>
  <c r="G13"/>
  <c r="G12"/>
  <c r="G15"/>
  <c r="G9"/>
  <c r="H85"/>
  <c r="N83" l="1"/>
</calcChain>
</file>

<file path=xl/sharedStrings.xml><?xml version="1.0" encoding="utf-8"?>
<sst xmlns="http://schemas.openxmlformats.org/spreadsheetml/2006/main" count="374" uniqueCount="276">
  <si>
    <t xml:space="preserve">DATA </t>
  </si>
  <si>
    <t>Ordem de Fornecimento para ser entregue na data de:</t>
  </si>
  <si>
    <t>Part Number</t>
  </si>
  <si>
    <t>Descrição</t>
  </si>
  <si>
    <t>Quantidade Contrato</t>
  </si>
  <si>
    <t>Quantidade a ser fornecida</t>
  </si>
  <si>
    <t>Valor Unitário Mensal</t>
  </si>
  <si>
    <t xml:space="preserve">Valor Unitário Anual </t>
  </si>
  <si>
    <t xml:space="preserve">Valor Total Anual </t>
  </si>
  <si>
    <t xml:space="preserve">Quantidade x Valor Unitário Mensal </t>
  </si>
  <si>
    <t>Nº meses (dez - fev23)</t>
  </si>
  <si>
    <t>Valor total</t>
  </si>
  <si>
    <t>Observações</t>
  </si>
  <si>
    <t>Imposto ISS (2% sobre o unitário Mensal)</t>
  </si>
  <si>
    <t>Imposto PIS (1,65% sobre o unitário Mensal)</t>
  </si>
  <si>
    <t>Imposto COFINS (7,6% sobre o unitário Mensal)</t>
  </si>
  <si>
    <t>7TC-00001</t>
  </si>
  <si>
    <t>ExchgOnlnKsk ShrdSvr</t>
  </si>
  <si>
    <t>TPA-00013</t>
  </si>
  <si>
    <t>Microsoft®O365F3</t>
  </si>
  <si>
    <t>TPA-00001</t>
  </si>
  <si>
    <t>O365F3 ShrdSvr ALNG</t>
  </si>
  <si>
    <t>T6A-00052</t>
  </si>
  <si>
    <r>
      <rPr>
        <sz val="10"/>
        <rFont val="Calibri"/>
        <family val="2"/>
        <scheme val="minor"/>
      </rPr>
      <t>O365E1 ShrdSvr ALNG SU
MVL OFFICE365F3 PerUsr</t>
    </r>
  </si>
  <si>
    <t>T6A-00024</t>
  </si>
  <si>
    <r>
      <rPr>
        <sz val="10"/>
        <rFont val="Calibri"/>
        <family val="2"/>
        <scheme val="minor"/>
      </rPr>
      <t>O365E1 ShrdSvr ALNG
SubsVL MVL PerUsr</t>
    </r>
  </si>
  <si>
    <t>AAA-10906</t>
  </si>
  <si>
    <r>
      <rPr>
        <sz val="10"/>
        <rFont val="Calibri"/>
        <family val="2"/>
        <scheme val="minor"/>
      </rPr>
      <t>O365E3 ShrdSvr ALNG SU
MVL Off365E1 PerUsr</t>
    </r>
  </si>
  <si>
    <t>SY9-00005</t>
  </si>
  <si>
    <t>O365E5 ShrdSvr ALNG SU MVL O365PE1 PerUsr</t>
  </si>
  <si>
    <t>6WT-00001</t>
  </si>
  <si>
    <r>
      <rPr>
        <sz val="10"/>
        <rFont val="Calibri"/>
        <family val="2"/>
        <scheme val="minor"/>
      </rPr>
      <t>O365ExtraFileStorage ShrdSvr ALNG SubsVL
MVL AddOn XtraStrg1GB</t>
    </r>
  </si>
  <si>
    <t>4DS-00001</t>
  </si>
  <si>
    <r>
      <rPr>
        <sz val="10"/>
        <rFont val="Calibri"/>
        <family val="2"/>
        <scheme val="minor"/>
      </rPr>
      <t>EOArchExchOnln ShrdSvr
ALNG SubsVL MVL PerUsr</t>
    </r>
  </si>
  <si>
    <t>KF5-00002</t>
  </si>
  <si>
    <r>
      <rPr>
        <sz val="10"/>
        <rFont val="Calibri"/>
        <family val="2"/>
        <scheme val="minor"/>
      </rPr>
      <t>Defender for O365 Plan 1
SubVL Per User</t>
    </r>
  </si>
  <si>
    <t>3R2-00002</t>
  </si>
  <si>
    <t>AzureActvDrctryPremP1 ShrdSvr ALNG SubsVL MVL PerUsr</t>
  </si>
  <si>
    <t>G5F-00002</t>
  </si>
  <si>
    <r>
      <rPr>
        <sz val="10"/>
        <rFont val="Calibri"/>
        <family val="2"/>
        <scheme val="minor"/>
      </rPr>
      <t>Defender for Identity
SubVL Per User</t>
    </r>
  </si>
  <si>
    <t>U5U-00016</t>
  </si>
  <si>
    <r>
      <rPr>
        <sz val="10"/>
        <rFont val="Calibri"/>
        <family val="2"/>
        <scheme val="minor"/>
      </rPr>
      <t>IntunUSL ALNG SubsVL
MVL PerUsr</t>
    </r>
  </si>
  <si>
    <t>AAA-10732</t>
  </si>
  <si>
    <r>
      <rPr>
        <sz val="10"/>
        <rFont val="Calibri"/>
        <family val="2"/>
        <scheme val="minor"/>
      </rPr>
      <t>EntMobandSecE3Full
ShrdSvr ALNG SubsVL MVL PerUsr</t>
    </r>
  </si>
  <si>
    <t>CE6-00004</t>
  </si>
  <si>
    <r>
      <rPr>
        <sz val="10"/>
        <rFont val="Calibri"/>
        <family val="2"/>
        <scheme val="minor"/>
      </rPr>
      <t>EntMobandSecE5Full ShrdSvr ALNG SU MVL EntMobandSecE3Full
PerUsr</t>
    </r>
  </si>
  <si>
    <t>AAA-10787</t>
  </si>
  <si>
    <r>
      <rPr>
        <sz val="10"/>
        <rFont val="Calibri"/>
        <family val="2"/>
        <scheme val="minor"/>
      </rPr>
      <t>WinE3 ALNG SubsVL MVL
PerUsr</t>
    </r>
  </si>
  <si>
    <t>7F4-00002</t>
  </si>
  <si>
    <r>
      <rPr>
        <sz val="10"/>
        <rFont val="Calibri"/>
        <family val="2"/>
        <scheme val="minor"/>
      </rPr>
      <t>WINVDAE3 ALNG SubsVL
MVL PerUsr</t>
    </r>
  </si>
  <si>
    <t>4ZF-00019</t>
  </si>
  <si>
    <r>
      <rPr>
        <sz val="10"/>
        <rFont val="Calibri"/>
        <family val="2"/>
        <scheme val="minor"/>
      </rPr>
      <t>WINVDAPerDvc ALNG
SubsVL MVL PerDvc</t>
    </r>
  </si>
  <si>
    <t>NPL-00002</t>
  </si>
  <si>
    <t>Dyn365E Customer Insights</t>
  </si>
  <si>
    <t>PST-00002</t>
  </si>
  <si>
    <r>
      <rPr>
        <sz val="10"/>
        <rFont val="Calibri"/>
        <family val="2"/>
        <scheme val="minor"/>
      </rPr>
      <t>Dyn365E Cust Insights
AddlProfiles</t>
    </r>
  </si>
  <si>
    <t>IJV-00006</t>
  </si>
  <si>
    <t>Dyn365E Marketing Addl Int T5</t>
  </si>
  <si>
    <t>MSQ-00001</t>
  </si>
  <si>
    <r>
      <rPr>
        <sz val="10"/>
        <rFont val="Calibri"/>
        <family val="2"/>
        <scheme val="minor"/>
      </rPr>
      <t>Dyn365E
MktgAddlContacts T5</t>
    </r>
  </si>
  <si>
    <t>SPU-00002</t>
  </si>
  <si>
    <r>
      <rPr>
        <sz val="10"/>
        <rFont val="Calibri"/>
        <family val="2"/>
        <scheme val="minor"/>
      </rPr>
      <t>Power Automate Sub Per
User</t>
    </r>
  </si>
  <si>
    <t>SFJ-00001</t>
  </si>
  <si>
    <t>Power Automate Flow Sub Min 5 Licenses</t>
  </si>
  <si>
    <t>PRX-00002</t>
  </si>
  <si>
    <t>CDS Database Capacity</t>
  </si>
  <si>
    <t>PSG-00002</t>
  </si>
  <si>
    <t>CDS File Capacity</t>
  </si>
  <si>
    <t>PSM-00002</t>
  </si>
  <si>
    <t>CDS Log Capacity</t>
  </si>
  <si>
    <t>DDW-00003</t>
  </si>
  <si>
    <r>
      <rPr>
        <sz val="10"/>
        <rFont val="Calibri"/>
        <family val="2"/>
        <scheme val="minor"/>
      </rPr>
      <t>Dyn365E Customer
Service</t>
    </r>
  </si>
  <si>
    <t>RCT-00001</t>
  </si>
  <si>
    <t>Dyn365E Customer Service Chat</t>
  </si>
  <si>
    <t>RYZ-00001</t>
  </si>
  <si>
    <r>
      <rPr>
        <sz val="10"/>
        <rFont val="Calibri"/>
        <family val="2"/>
        <scheme val="minor"/>
      </rPr>
      <t>Chat Session Virtual
Agent</t>
    </r>
  </si>
  <si>
    <t>8PA-00007</t>
  </si>
  <si>
    <t>Dyn365E Customer Voice</t>
  </si>
  <si>
    <t>SEJ-00002</t>
  </si>
  <si>
    <t>PowerAppsPlan ShrdSvr ALNG SubsVL MVL PerUsr</t>
  </si>
  <si>
    <t>1O8-00001</t>
  </si>
  <si>
    <r>
      <rPr>
        <sz val="10"/>
        <rFont val="Calibri"/>
        <family val="2"/>
        <scheme val="minor"/>
      </rPr>
      <t>Power Automate
Unattended RPA AO Sub Per Bot</t>
    </r>
  </si>
  <si>
    <t>1O4-00006</t>
  </si>
  <si>
    <r>
      <rPr>
        <sz val="10"/>
        <rFont val="Calibri"/>
        <family val="2"/>
        <scheme val="minor"/>
      </rPr>
      <t>Power Automate Attended RPA USL SU Power Automate Plan Per
User</t>
    </r>
  </si>
  <si>
    <t>SDQ-00001</t>
  </si>
  <si>
    <r>
      <rPr>
        <sz val="10"/>
        <rFont val="Calibri"/>
        <family val="2"/>
        <scheme val="minor"/>
      </rPr>
      <t>AI Builder Capacity Sub
1M Service Credits Add- on</t>
    </r>
  </si>
  <si>
    <t>SEW-00001</t>
  </si>
  <si>
    <t>PwrAppsandPwrAtmtCpct y ShrdSvr ALNG SubsVL MVL 10KdailyAPIcalls
AddOn</t>
  </si>
  <si>
    <t>RYT-00001</t>
  </si>
  <si>
    <r>
      <rPr>
        <sz val="10"/>
        <rFont val="Calibri"/>
        <family val="2"/>
        <scheme val="minor"/>
      </rPr>
      <t>PowerVirtualAgent
ShrdSvr ALNG SubsVL MVL 2Ksessions</t>
    </r>
  </si>
  <si>
    <t>SYS-00001</t>
  </si>
  <si>
    <r>
      <rPr>
        <sz val="10"/>
        <rFont val="Calibri"/>
        <family val="2"/>
        <scheme val="minor"/>
      </rPr>
      <t>PowerVirtualAgentUSL ShrdSvr ALNG SubsVL
MVL PerUsr</t>
    </r>
  </si>
  <si>
    <t>1O4-00001</t>
  </si>
  <si>
    <t>Power Automate Attended RPA USL Sub Per User</t>
  </si>
  <si>
    <t>7LS-00011</t>
  </si>
  <si>
    <r>
      <rPr>
        <sz val="10"/>
        <rFont val="Calibri"/>
        <family val="2"/>
        <scheme val="minor"/>
      </rPr>
      <t>ProjectPlan3 ShrdSvr ALNG SU MVL
ProjectPlan1 PerUsr</t>
    </r>
  </si>
  <si>
    <t>7SY-00002</t>
  </si>
  <si>
    <r>
      <rPr>
        <sz val="10"/>
        <rFont val="Calibri"/>
        <family val="2"/>
        <scheme val="minor"/>
      </rPr>
      <t>ProjectPlan5 ShrdSvr
ALNG SubsVL MVL PerUsr</t>
    </r>
  </si>
  <si>
    <t>7LS-00002</t>
  </si>
  <si>
    <r>
      <rPr>
        <sz val="10"/>
        <rFont val="Calibri"/>
        <family val="2"/>
        <scheme val="minor"/>
      </rPr>
      <t>Project Plan3 Shared All
Lng Subs VL MVL Per User</t>
    </r>
  </si>
  <si>
    <t>TRS-00002</t>
  </si>
  <si>
    <t>ProjectPlan1 ShrdSvr ALNG SubsVL MVL PerUsr</t>
  </si>
  <si>
    <t>1NZ-00004</t>
  </si>
  <si>
    <r>
      <rPr>
        <sz val="10"/>
        <rFont val="Calibri"/>
        <family val="2"/>
        <scheme val="minor"/>
      </rPr>
      <t>Defender for Endpoint
Server SubVL</t>
    </r>
  </si>
  <si>
    <t>QLS-00003</t>
  </si>
  <si>
    <t>Defender for Endpoint SubVL Per User</t>
  </si>
  <si>
    <t>NK4-00002</t>
  </si>
  <si>
    <r>
      <rPr>
        <b/>
        <sz val="10"/>
        <rFont val="Calibri"/>
        <family val="2"/>
        <scheme val="minor"/>
      </rPr>
      <t>PwrBIPro ShrdSvr ALNG
SubsVL MVL PerUsr</t>
    </r>
  </si>
  <si>
    <t>GSL-00002</t>
  </si>
  <si>
    <t>PwrBIPremP1 ShrdSvr ALNG SubsVL MVL</t>
  </si>
  <si>
    <t>GSN-00002</t>
  </si>
  <si>
    <t>PwrBIPremP2 ShrdSvr ALNG SubsVL MVL</t>
  </si>
  <si>
    <t>GTQ-00002</t>
  </si>
  <si>
    <t>PwrBIPremEM1 ShrdSvr ALNG SubsVL MVL</t>
  </si>
  <si>
    <t>GTS-00002</t>
  </si>
  <si>
    <t>PwrBIPremEM2 ShrdSvr ALNG SubsVL MVL</t>
  </si>
  <si>
    <t>GSM-00002</t>
  </si>
  <si>
    <t>PwrBIPremEM3 ShrdSvr ALNG SubsVL MVL</t>
  </si>
  <si>
    <t>PEP-00002</t>
  </si>
  <si>
    <r>
      <rPr>
        <sz val="10"/>
        <rFont val="Calibri"/>
        <family val="2"/>
        <scheme val="minor"/>
      </rPr>
      <t>M365E5Compliance ShrdSvr ALNG SubsVL
MVL PerUsr</t>
    </r>
  </si>
  <si>
    <t>CF6-00007</t>
  </si>
  <si>
    <r>
      <rPr>
        <sz val="10"/>
        <rFont val="Calibri"/>
        <family val="2"/>
        <scheme val="minor"/>
      </rPr>
      <t>AzureInfoProtPremP2 ShrdSvr ALNG SubsVL
MVL PerUsr</t>
    </r>
  </si>
  <si>
    <t>8JA-00005</t>
  </si>
  <si>
    <t>Premium Assessments Sub Add-on</t>
  </si>
  <si>
    <t>6XB-00025</t>
  </si>
  <si>
    <r>
      <rPr>
        <sz val="10"/>
        <rFont val="Calibri"/>
        <family val="2"/>
        <scheme val="minor"/>
      </rPr>
      <t>TeamsRoomsPrem
ShrdSvr ALNG SubsVL MVL PerDvc</t>
    </r>
  </si>
  <si>
    <t>MQG-00002</t>
  </si>
  <si>
    <r>
      <rPr>
        <sz val="10"/>
        <rFont val="Calibri"/>
        <family val="2"/>
        <scheme val="minor"/>
      </rPr>
      <t>TeamsRoomsStand ShrdSvr ALNG SubsVL
MVL PerDvc</t>
    </r>
  </si>
  <si>
    <t>AAD-33196</t>
  </si>
  <si>
    <t>Microsoft®M365E5 Full USL Unified Step-up From SPEE3 Shared Alng
MonthlySub Per User</t>
  </si>
  <si>
    <t>PEJ-00002</t>
  </si>
  <si>
    <r>
      <rPr>
        <sz val="10"/>
        <rFont val="Calibri"/>
        <family val="2"/>
        <scheme val="minor"/>
      </rPr>
      <t>Microsoft®M365E5Securit y ShrdSvr AllLngMonthlySubscriptio ns-VolumeLicense MVL
1LicensePerUsr</t>
    </r>
  </si>
  <si>
    <t>AAD-33204</t>
  </si>
  <si>
    <r>
      <rPr>
        <sz val="10"/>
        <rFont val="Calibri"/>
        <family val="2"/>
        <scheme val="minor"/>
      </rPr>
      <t>Microsoft®M365E3 Unified ShrdSvr AllLngMonthlySub- VolumeLicense MVL
1License PerUsr</t>
    </r>
  </si>
  <si>
    <t>JFX-00003</t>
  </si>
  <si>
    <r>
      <rPr>
        <sz val="10"/>
        <rFont val="Calibri"/>
        <family val="2"/>
        <scheme val="minor"/>
      </rPr>
      <t>Microsoft®M365F1FullUS L ShrdSvr AllLngMonthlySubscriptio ns-VolumeLicense MVL
1License</t>
    </r>
  </si>
  <si>
    <t>TRA-00065</t>
  </si>
  <si>
    <r>
      <rPr>
        <sz val="10"/>
        <rFont val="Calibri"/>
        <family val="2"/>
        <scheme val="minor"/>
      </rPr>
      <t>Microsoft®ExchangeOnlin ePlan1 ShrdSvr AllLng StepUpMVL 1License ExchangeOnlineKiosk
PerUsr</t>
    </r>
  </si>
  <si>
    <t>8RU-00005</t>
  </si>
  <si>
    <t>Microsoft®M365F5Security+Compliance ShrdSvr ALNG SubsVL MVL AddOn</t>
  </si>
  <si>
    <t>7JQ-00663</t>
  </si>
  <si>
    <t>SQLSvrEntCore ALNG SubsVL MVL 2Lic CoreLic</t>
  </si>
  <si>
    <t>6QK-00001</t>
  </si>
  <si>
    <r>
      <rPr>
        <sz val="10"/>
        <rFont val="Calibri"/>
        <family val="2"/>
        <scheme val="minor"/>
      </rPr>
      <t>Azure Monetary
Commitment</t>
    </r>
  </si>
  <si>
    <t>KXG-00002</t>
  </si>
  <si>
    <r>
      <rPr>
        <sz val="10"/>
        <rFont val="Calibri"/>
        <family val="2"/>
        <scheme val="minor"/>
      </rPr>
      <t>Microsoft®CommonAreaP
hone ShrdSvr AllLng MonthlySubscriptions- VolumeLicense MVL
1License PerDvc</t>
    </r>
  </si>
  <si>
    <t>TJ7-00001</t>
  </si>
  <si>
    <r>
      <rPr>
        <sz val="10"/>
        <rFont val="Calibri"/>
        <family val="2"/>
        <scheme val="minor"/>
      </rPr>
      <t>Microsoft®AudioConferen cing ShrdSvr AllLng MonthlySubscriptions-
VolumeLicense MVL 1License PerUser</t>
    </r>
  </si>
  <si>
    <t>LK6-00004</t>
  </si>
  <si>
    <r>
      <rPr>
        <sz val="10"/>
        <rFont val="Calibri"/>
        <family val="2"/>
        <scheme val="minor"/>
      </rPr>
      <t>Microsoft®PhoneSystem ShrdSvr AllLng MonthlySubscriptions- VolumeLicense MVL
1License PerUser</t>
    </r>
  </si>
  <si>
    <t>7SY-00006</t>
  </si>
  <si>
    <r>
      <rPr>
        <sz val="10"/>
        <rFont val="Calibri"/>
        <family val="2"/>
        <scheme val="minor"/>
      </rPr>
      <t>Microsoft®ProjectPlan5 ShrdSvr AllLng StepUp MVL 1License ProjOnlineProfessional
PerUsr</t>
    </r>
  </si>
  <si>
    <t>3Q2-00002</t>
  </si>
  <si>
    <r>
      <rPr>
        <sz val="10"/>
        <rFont val="Calibri"/>
        <family val="2"/>
        <scheme val="minor"/>
      </rPr>
      <t>Microsoft®ProjOnlineEsse ntials ShrdSvr AllLng MonthlySubscriptions- VolumeLicense MVL
1License PerUsr</t>
    </r>
  </si>
  <si>
    <t>9GS-00135</t>
  </si>
  <si>
    <t>CISSteDCCore ALNG SA
MVL 2Lic CoreLic * somente valor anual</t>
  </si>
  <si>
    <t>9GA-00313</t>
  </si>
  <si>
    <t>CISSteStdCore ALNG SA
MVL 2Lic CoreLic * somente valor anual</t>
  </si>
  <si>
    <t>AAD-33200</t>
  </si>
  <si>
    <r>
      <rPr>
        <sz val="10"/>
        <rFont val="Calibri"/>
        <family val="2"/>
        <scheme val="minor"/>
      </rPr>
      <t>M365 E3 FromSA Unified
ShrdSvr ALNG SubsVL MVL PerUsr</t>
    </r>
  </si>
  <si>
    <t>7MK-00002</t>
  </si>
  <si>
    <t>Project Plan3 FrmSA
Shared All Lng Subs VL MVL Per User</t>
  </si>
  <si>
    <t>9K3-00002</t>
  </si>
  <si>
    <r>
      <rPr>
        <sz val="10"/>
        <rFont val="Calibri"/>
        <family val="2"/>
        <scheme val="minor"/>
      </rPr>
      <t>VisioOnlnP2FromSA ShrdSvr ALNG SubsVL
MVL PerUsr</t>
    </r>
  </si>
  <si>
    <t>MX3-00117</t>
  </si>
  <si>
    <t>VSEntSubMSDN ALNG SA MVL * somente valor anual</t>
  </si>
  <si>
    <t>PYV-00009</t>
  </si>
  <si>
    <r>
      <rPr>
        <sz val="10"/>
        <rFont val="Calibri"/>
        <family val="2"/>
        <scheme val="minor"/>
      </rPr>
      <t>Dyn365E Cust Voice Addl
Responses</t>
    </r>
  </si>
  <si>
    <t>7NQ-00292</t>
  </si>
  <si>
    <t>SQLSvrStdCore ALNG SA MVL 2Lic CoreLic * somente valor anual</t>
  </si>
  <si>
    <t>7JQ-00343</t>
  </si>
  <si>
    <t>SQLSvrEntCore ALNG SA
MVL 2Lic CoreLic * somente valor anual</t>
  </si>
  <si>
    <t>E9R-00010</t>
  </si>
  <si>
    <r>
      <rPr>
        <sz val="10"/>
        <rFont val="Calibri"/>
        <family val="2"/>
        <scheme val="minor"/>
      </rPr>
      <t>Microsoft®VDISuitew/MD OP AllLng MonthlySubscriptions- VolumeLicense MVL
1License PerDvc</t>
    </r>
  </si>
  <si>
    <t>total de impostos por mês:</t>
  </si>
  <si>
    <t>Legenda:</t>
  </si>
  <si>
    <t>Itens em vermelho foram calculados com valor mensal somente para parametro, porém se tratam de licença com faturamento ANUAL</t>
  </si>
  <si>
    <t>TOTAL</t>
  </si>
  <si>
    <t>Valor mensal</t>
  </si>
  <si>
    <t>Valor anual</t>
  </si>
  <si>
    <t>Quantidade</t>
  </si>
  <si>
    <t>TOTAL ANUAL</t>
  </si>
  <si>
    <t>ExchgOnlnKskShrdSvr ALNG SubsVL MVL PerUsr</t>
  </si>
  <si>
    <t>Microsoft®O365F3 ShrdSvrAllLng StepUp MVL 1License ExchangeOnlineKioskPerUsr</t>
  </si>
  <si>
    <t>O365F3 ShrdSvr ALNG SubsVL MVL PerUsr</t>
  </si>
  <si>
    <t>O365E1 ShrdSvr ALNG SU MVL OFFICE365F3 PerUsr</t>
  </si>
  <si>
    <t>O365E1 ShrdSvr ALNG SubsVL MVL PerUsr</t>
  </si>
  <si>
    <t>O365E3 ShrdSvr ALNG SU MVL Off365E1 PerUsr</t>
  </si>
  <si>
    <t>O365ExtraFileStorage ShrdSvr ALNG SubsVL MVL AddOn XtraStrg1GB</t>
  </si>
  <si>
    <t>EOArchExchOnlnShrdSvr ALNG SubsVL MVL PerUsr</t>
  </si>
  <si>
    <t>Defender for O365 Plan 1 SubVL Per User</t>
  </si>
  <si>
    <t>Defender for Identity SubVL Per User</t>
  </si>
  <si>
    <t>IntunUSL ALNG SubsVL MVL PerUsr</t>
  </si>
  <si>
    <t>EntMobandSecE3Full ShrdSvr ALNG SubsVL MVL PerUsr</t>
  </si>
  <si>
    <t>EntMobandSecE5Full ShrdSvr ALNG SU MVL EntMobandSecE3Full PerUsr</t>
  </si>
  <si>
    <t>WinE3 ALNG SubsVL MVL PerUsr</t>
  </si>
  <si>
    <t>WINVDAE3 ALNG SubsVL MVL PerUsr</t>
  </si>
  <si>
    <t>WINVDAPerDvc ALNG SubsVL MVL PerDvc</t>
  </si>
  <si>
    <t>Dyn365E Cust Insights AddlProfiles</t>
  </si>
  <si>
    <t>Dyn365E MktgAddlContacts T5</t>
  </si>
  <si>
    <t>Power Automate Sub Per User</t>
  </si>
  <si>
    <t>CDS DatabaseCapacity</t>
  </si>
  <si>
    <t>Dyn365E Customer Service</t>
  </si>
  <si>
    <t>Chat Session Virtual Agent</t>
  </si>
  <si>
    <t>PowerAppsPlanShrdSvr ALNG SubsVL MVL PerUsr</t>
  </si>
  <si>
    <t>Power Automate Unattended RPA AO Sub Per Bot</t>
  </si>
  <si>
    <t>Power Automate Attended RPA USL SU Power Automate Plan Per User</t>
  </si>
  <si>
    <t>AI Builder Capacity Sub 1M Service Credits Add-on</t>
  </si>
  <si>
    <t>PwrAppsandPwrAtmtCpctyShrdSvr ALNG SubsVL MVL 10KdailyAPIcalls AddOn</t>
  </si>
  <si>
    <t>PowerVirtualAgentShrdSvr ALNG SubsVL MVL 2Ksessions</t>
  </si>
  <si>
    <t>PowerVirtualAgentUSLShrdSvr ALNG SubsVL MVL PerUsr</t>
  </si>
  <si>
    <t>ProjectPlan3 ShrdSvr ALNG SU MVL ProjectPlan1 PerUsr</t>
  </si>
  <si>
    <t>ProjectPlan5 ShrdSvr ALNG SubsVL MVL PerUsr</t>
  </si>
  <si>
    <t>Project Plan3 Shared All Lng Subs VL MVL Per User</t>
  </si>
  <si>
    <t>Defender for Endpoint Server SubVL</t>
  </si>
  <si>
    <t>PwrBIProShrdSvr ALNG SubsVL MVL PerUsr</t>
  </si>
  <si>
    <t>M365E5Compliance ShrdSvr ALNG SubsVL MVL PerUsr</t>
  </si>
  <si>
    <t>AzureInfoProtPremP2 ShrdSvr ALNG SubsVL MVL PerUsr</t>
  </si>
  <si>
    <t>TeamsRoomsPremShrdSvr ALNG SubsVL MVL PerDvc</t>
  </si>
  <si>
    <t>TeamsRoomsStandShrdSvr ALNG SubsVL MVL PerDvc</t>
  </si>
  <si>
    <t>Microsoft®M365E5 Full USL Unified Step-up From SPEE3 Shared AlngMonthlySub Per User</t>
  </si>
  <si>
    <t>Microsoft®M365E5Security ShrdSvrAllLngMonthlySubscriptions-VolumeLicense MVL 1LicensePerUsr</t>
  </si>
  <si>
    <t>Microsoft®M365E3 UnifiedShrdSvrAllLngMonthlySub-VolumeLicense MVL 1License PerUsr</t>
  </si>
  <si>
    <t>Microsoft®M365F1FullUSL ShrdSvrAllLngMonthlySubscriptions-VolumeLicense MVL 1License</t>
  </si>
  <si>
    <t>Microsoft®ExchangeOnlinePlan1 ShrdSvrAllLngStepUpMVL 1License ExchangeOnlineKioskPerUsr</t>
  </si>
  <si>
    <t>Microsoft®AzureActiveDirectoryPremP2 ShrdSvrAllLngMonthlySubscriptions-VolumeLicense MVL 1LicensePerUsr</t>
  </si>
  <si>
    <t>Azure MonetaryCommitment</t>
  </si>
  <si>
    <t>Microsoft®CommonAreaPhoneShrdSvrAllLngMonthlySubscriptions-VolumeLicense MVL 1License PerDvc</t>
  </si>
  <si>
    <t>Microsoft®AudioConferencingShrdSvrAllLngMonthlySubscriptions-VolumeLicense MVL 1License PerUser</t>
  </si>
  <si>
    <t>Microsoft®PhoneSystemShrdSvrAllLngMonthlySubscriptions-VolumeLicense MVL 1License PerUser</t>
  </si>
  <si>
    <t>Microsoft®ProjectPlan5 ShrdSvrAllLng StepUp MVL 1License ProjOnlineProfessionalPerUsr</t>
  </si>
  <si>
    <t>Dyn365E Cust Voice Addl Responses</t>
  </si>
  <si>
    <t>Microsoft®ProjOnlineEssentialsShrdSvrAllLngMonthlySubscriptions-VolumeLicense MVL 1License PerUsr</t>
  </si>
  <si>
    <t>Microsoft®VDISuitew/MDOP AllLngMonthlySubscriptions-VolumeLicense MVL 1License PerDvc</t>
  </si>
  <si>
    <t>Descrição abreviada</t>
  </si>
  <si>
    <t>Licenciamento para solução EDR de proteção avançada server por VM </t>
  </si>
  <si>
    <t>ARQUIVAMENTO MAIL</t>
  </si>
  <si>
    <t>Windows Virtual Desktop</t>
  </si>
  <si>
    <t>STG SHAREPOINT</t>
  </si>
  <si>
    <t>Migração do licenciamento em nuvem de recursos de projetos para gestores de projeto </t>
  </si>
  <si>
    <t> Gestores de portfólio de projetos.</t>
  </si>
  <si>
    <t>O365 - KIOSK</t>
  </si>
  <si>
    <t> lista completa de modelos para assessment Premium de Conformidade com padrões Globais (LGPD) - Tenant</t>
  </si>
  <si>
    <t>Criação de formulários para captação de pesquisa (Pacotes de 2.000 respostas mensais no mesmo tenan)</t>
  </si>
  <si>
    <t>Autenticação e gerenciamento de endpoint (E3)</t>
  </si>
  <si>
    <t>O365 - E1-E3</t>
  </si>
  <si>
    <t>Autenticação e gerenciamento de endpoint (E5)</t>
  </si>
  <si>
    <t>descubram, classifiquem e protejam documentos e emails aplicando rótulos a conteúdo.</t>
  </si>
  <si>
    <t>PowerBI - premium P1 (8 vcores)</t>
  </si>
  <si>
    <t> Power BI Embedded M3 (4 vcores)</t>
  </si>
  <si>
    <t>Power BI - Premium P1 (16 vcores)</t>
  </si>
  <si>
    <t>Power BI Embedded M1 (1 vcores)</t>
  </si>
  <si>
    <t>Power BI Embedded M2 (2 vcores),</t>
  </si>
  <si>
    <t>Dynamics - Capacidade adicional para orquestração de campanhas de marketing</t>
  </si>
  <si>
    <t>PROTEÇÃO EMAIL</t>
  </si>
  <si>
    <t>Dynamics - Orquestração de campanhas de marketing</t>
  </si>
  <si>
    <t xml:space="preserve">Dynamics - Unificação de perfis dos cidadãos e geração de insights </t>
  </si>
  <si>
    <t>Microsoft 365 E5 Compliance - Segurança avançada</t>
  </si>
  <si>
    <t>Espaço adicional de banco de dados 1GB</t>
  </si>
  <si>
    <t>Espaço adicional de arquivos  1GB</t>
  </si>
  <si>
    <t>Espaço adicional de arquivos 1GB</t>
  </si>
  <si>
    <t xml:space="preserve">Dynamics - Capacidade adicional de perfis para Customer Insights </t>
  </si>
  <si>
    <t>Licenciamento para solução EDR de proteção avançada endpoint por usuário </t>
  </si>
  <si>
    <t>Add-on para usuário Omnichannel (Add-on ao usuário de Customer Service )</t>
  </si>
  <si>
    <t>Omnichannel Chatobot para atendimento (Sessões de 1.000 atendimentos )</t>
  </si>
  <si>
    <t>Capacidade adicional de créditos de AI builder </t>
  </si>
  <si>
    <t>Criação de aplicativos low-no/code (usuario nominal)</t>
  </si>
  <si>
    <t>Capacidade adicional para APIs de automação (Pacote com 10.000 APIs adicionais por dia )</t>
  </si>
  <si>
    <t>Power Automate - Automação de fluxos Por fluxos automatizados</t>
  </si>
  <si>
    <t xml:space="preserve">Power Automate - Automação de fluxos Por usuário que inicia o fluxo automatizado </t>
  </si>
  <si>
    <t>O365 - E1-E5</t>
  </si>
  <si>
    <t>O365 - E1</t>
  </si>
  <si>
    <t>O365 - F3-E1</t>
  </si>
  <si>
    <t>O365 - F3</t>
  </si>
  <si>
    <t>O365 - KIOSK-F3</t>
  </si>
  <si>
    <t>recursos de projeto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</si>
</sst>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4" fontId="0" fillId="0" borderId="0" xfId="0" applyNumberFormat="1"/>
    <xf numFmtId="9" fontId="0" fillId="0" borderId="0" xfId="0" applyNumberFormat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164" fontId="3" fillId="0" borderId="8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8" xfId="0" applyBorder="1"/>
    <xf numFmtId="0" fontId="0" fillId="0" borderId="16" xfId="0" applyBorder="1"/>
    <xf numFmtId="0" fontId="3" fillId="2" borderId="1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/>
    <xf numFmtId="164" fontId="3" fillId="0" borderId="15" xfId="0" applyNumberFormat="1" applyFont="1" applyBorder="1"/>
    <xf numFmtId="164" fontId="3" fillId="2" borderId="1" xfId="0" applyNumberFormat="1" applyFont="1" applyFill="1" applyBorder="1"/>
    <xf numFmtId="164" fontId="3" fillId="2" borderId="15" xfId="0" applyNumberFormat="1" applyFont="1" applyFill="1" applyBorder="1"/>
    <xf numFmtId="164" fontId="3" fillId="0" borderId="10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4" fillId="0" borderId="14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shrinkToFit="1"/>
    </xf>
    <xf numFmtId="1" fontId="6" fillId="2" borderId="1" xfId="0" applyNumberFormat="1" applyFont="1" applyFill="1" applyBorder="1" applyAlignment="1">
      <alignment horizontal="left" vertical="top" shrinkToFit="1"/>
    </xf>
    <xf numFmtId="3" fontId="6" fillId="0" borderId="1" xfId="0" applyNumberFormat="1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left" vertical="top" shrinkToFi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4" fontId="0" fillId="0" borderId="0" xfId="0" applyNumberFormat="1"/>
    <xf numFmtId="0" fontId="0" fillId="0" borderId="18" xfId="0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7" fillId="3" borderId="4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44" fontId="2" fillId="3" borderId="12" xfId="1" applyFont="1" applyFill="1" applyBorder="1" applyAlignment="1">
      <alignment horizontal="left" vertical="top" wrapText="1"/>
    </xf>
    <xf numFmtId="44" fontId="2" fillId="3" borderId="5" xfId="1" applyFont="1" applyFill="1" applyBorder="1" applyAlignment="1">
      <alignment horizontal="left" vertical="top" wrapText="1"/>
    </xf>
    <xf numFmtId="44" fontId="2" fillId="3" borderId="13" xfId="1" applyFont="1" applyFill="1" applyBorder="1" applyAlignment="1">
      <alignment horizontal="left" vertical="top" wrapText="1"/>
    </xf>
    <xf numFmtId="44" fontId="2" fillId="3" borderId="6" xfId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1" fontId="2" fillId="3" borderId="13" xfId="1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/>
    <xf numFmtId="0" fontId="2" fillId="3" borderId="19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/>
    </xf>
    <xf numFmtId="14" fontId="2" fillId="3" borderId="20" xfId="0" applyNumberFormat="1" applyFont="1" applyFill="1" applyBorder="1" applyAlignment="1">
      <alignment vertical="top"/>
    </xf>
    <xf numFmtId="14" fontId="2" fillId="3" borderId="20" xfId="0" applyNumberFormat="1" applyFont="1" applyFill="1" applyBorder="1" applyAlignment="1">
      <alignment horizontal="left" vertical="top"/>
    </xf>
    <xf numFmtId="3" fontId="10" fillId="0" borderId="1" xfId="0" applyNumberFormat="1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4" fontId="8" fillId="0" borderId="0" xfId="0" applyNumberFormat="1" applyFont="1"/>
    <xf numFmtId="164" fontId="11" fillId="0" borderId="3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/>
    <xf numFmtId="164" fontId="11" fillId="0" borderId="15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20" xfId="0" applyFont="1" applyFill="1" applyBorder="1" applyAlignment="1">
      <alignment horizontal="right" vertical="top"/>
    </xf>
    <xf numFmtId="0" fontId="0" fillId="4" borderId="0" xfId="0" applyFill="1"/>
    <xf numFmtId="0" fontId="0" fillId="0" borderId="1" xfId="0" applyBorder="1" applyAlignment="1">
      <alignment wrapText="1"/>
    </xf>
    <xf numFmtId="0" fontId="0" fillId="0" borderId="1" xfId="0" applyBorder="1"/>
  </cellXfs>
  <cellStyles count="4">
    <cellStyle name="Moeda" xfId="1" builtinId="4"/>
    <cellStyle name="Normal" xfId="0" builtinId="0"/>
    <cellStyle name="Normal 2" xfId="3"/>
    <cellStyle name="Normal 38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activeCell="I86" sqref="I86"/>
    </sheetView>
  </sheetViews>
  <sheetFormatPr defaultRowHeight="15"/>
  <cols>
    <col min="1" max="1" width="10.42578125" style="40" customWidth="1"/>
    <col min="2" max="2" width="53" style="40" customWidth="1"/>
    <col min="3" max="4" width="8.28515625" style="40" customWidth="1"/>
    <col min="5" max="5" width="14.28515625" customWidth="1"/>
    <col min="6" max="8" width="12.5703125" customWidth="1"/>
    <col min="9" max="9" width="9" customWidth="1"/>
    <col min="10" max="10" width="11.85546875" customWidth="1"/>
    <col min="11" max="11" width="19.140625" style="46" customWidth="1"/>
    <col min="12" max="12" width="18.28515625" hidden="1" customWidth="1"/>
    <col min="13" max="13" width="16.140625" hidden="1" customWidth="1"/>
    <col min="14" max="14" width="18" hidden="1" customWidth="1"/>
  </cols>
  <sheetData>
    <row r="1" spans="1:14" ht="99" customHeight="1" thickBot="1">
      <c r="A1" s="38"/>
      <c r="B1" s="39"/>
      <c r="C1" s="39"/>
      <c r="D1" s="39"/>
      <c r="E1" s="16"/>
      <c r="F1" s="16"/>
      <c r="G1" s="16"/>
      <c r="H1" s="16"/>
      <c r="I1" s="16"/>
      <c r="J1" s="16"/>
      <c r="K1" s="43"/>
      <c r="L1" s="16"/>
      <c r="M1" s="17"/>
      <c r="N1" s="17"/>
    </row>
    <row r="2" spans="1:14" ht="17.25" customHeight="1" thickBot="1">
      <c r="A2" s="63" t="s">
        <v>0</v>
      </c>
      <c r="B2" s="67"/>
      <c r="C2" s="81" t="s">
        <v>1</v>
      </c>
      <c r="D2" s="81"/>
      <c r="E2" s="81"/>
      <c r="F2" s="81"/>
      <c r="G2" s="81"/>
      <c r="H2" s="81"/>
      <c r="I2" s="64"/>
      <c r="J2" s="68"/>
      <c r="K2" s="65"/>
      <c r="L2" s="64"/>
      <c r="M2" s="64"/>
      <c r="N2" s="66"/>
    </row>
    <row r="3" spans="1:14" ht="60">
      <c r="A3" s="50" t="s">
        <v>2</v>
      </c>
      <c r="B3" s="51" t="s">
        <v>3</v>
      </c>
      <c r="C3" s="56" t="s">
        <v>4</v>
      </c>
      <c r="D3" s="56" t="s">
        <v>5</v>
      </c>
      <c r="E3" s="52" t="s">
        <v>6</v>
      </c>
      <c r="F3" s="53" t="s">
        <v>7</v>
      </c>
      <c r="G3" s="53" t="s">
        <v>8</v>
      </c>
      <c r="H3" s="54" t="s">
        <v>9</v>
      </c>
      <c r="I3" s="57" t="s">
        <v>10</v>
      </c>
      <c r="J3" s="54" t="s">
        <v>11</v>
      </c>
      <c r="K3" s="54" t="s">
        <v>12</v>
      </c>
      <c r="L3" s="54" t="s">
        <v>13</v>
      </c>
      <c r="M3" s="53" t="s">
        <v>14</v>
      </c>
      <c r="N3" s="55" t="s">
        <v>15</v>
      </c>
    </row>
    <row r="4" spans="1:14" hidden="1">
      <c r="A4" s="8" t="s">
        <v>16</v>
      </c>
      <c r="B4" s="1" t="s">
        <v>17</v>
      </c>
      <c r="C4" s="1">
        <v>4000</v>
      </c>
      <c r="D4" s="1"/>
      <c r="E4" s="10">
        <v>6.51</v>
      </c>
      <c r="F4" s="22">
        <f t="shared" ref="F4:F9" si="0">(E4*12)</f>
        <v>78.12</v>
      </c>
      <c r="G4" s="6">
        <f t="shared" ref="G4:G67" si="1">F4*D4</f>
        <v>0</v>
      </c>
      <c r="H4" s="6">
        <f>E4*D4</f>
        <v>0</v>
      </c>
      <c r="I4" s="58"/>
      <c r="J4" s="6">
        <f t="shared" ref="J4:J8" si="2">H4*I4</f>
        <v>0</v>
      </c>
      <c r="K4" s="6"/>
      <c r="L4" s="22">
        <f>(E4*2%)</f>
        <v>0.13020000000000001</v>
      </c>
      <c r="M4" s="22">
        <f>(E4*1.65%)</f>
        <v>0.107415</v>
      </c>
      <c r="N4" s="23">
        <f>E4*7.6%</f>
        <v>0.49475999999999998</v>
      </c>
    </row>
    <row r="5" spans="1:14" hidden="1">
      <c r="A5" s="8" t="s">
        <v>18</v>
      </c>
      <c r="B5" s="1" t="s">
        <v>19</v>
      </c>
      <c r="C5" s="1">
        <v>2000</v>
      </c>
      <c r="D5" s="1"/>
      <c r="E5" s="10">
        <v>4.53</v>
      </c>
      <c r="F5" s="22">
        <f t="shared" si="0"/>
        <v>54.36</v>
      </c>
      <c r="G5" s="6">
        <f t="shared" si="1"/>
        <v>0</v>
      </c>
      <c r="H5" s="6">
        <f t="shared" ref="H5:H68" si="3">E5*D5</f>
        <v>0</v>
      </c>
      <c r="I5" s="58"/>
      <c r="J5" s="6">
        <f t="shared" si="2"/>
        <v>0</v>
      </c>
      <c r="K5" s="6"/>
      <c r="L5" s="22">
        <f t="shared" ref="L5:L68" si="4">(E5*2%)</f>
        <v>9.06E-2</v>
      </c>
      <c r="M5" s="22">
        <f t="shared" ref="M5:M68" si="5">(E5*1.65%)</f>
        <v>7.4745000000000006E-2</v>
      </c>
      <c r="N5" s="23">
        <f t="shared" ref="N5:N68" si="6">E5*7.6%</f>
        <v>0.34428000000000003</v>
      </c>
    </row>
    <row r="6" spans="1:14" hidden="1">
      <c r="A6" s="31" t="s">
        <v>20</v>
      </c>
      <c r="B6" s="3" t="s">
        <v>21</v>
      </c>
      <c r="C6" s="2">
        <v>38981</v>
      </c>
      <c r="D6" s="2"/>
      <c r="E6" s="10">
        <v>11.04</v>
      </c>
      <c r="F6" s="22">
        <f t="shared" si="0"/>
        <v>132.47999999999999</v>
      </c>
      <c r="G6" s="6">
        <f t="shared" si="1"/>
        <v>0</v>
      </c>
      <c r="H6" s="6">
        <f t="shared" si="3"/>
        <v>0</v>
      </c>
      <c r="I6" s="58"/>
      <c r="J6" s="6">
        <f t="shared" si="2"/>
        <v>0</v>
      </c>
      <c r="K6" s="6"/>
      <c r="L6" s="22">
        <f t="shared" si="4"/>
        <v>0.2208</v>
      </c>
      <c r="M6" s="22">
        <f t="shared" si="5"/>
        <v>0.18215999999999999</v>
      </c>
      <c r="N6" s="23">
        <f t="shared" si="6"/>
        <v>0.8390399999999999</v>
      </c>
    </row>
    <row r="7" spans="1:14" ht="28.5" hidden="1" customHeight="1">
      <c r="A7" s="31" t="s">
        <v>22</v>
      </c>
      <c r="B7" s="2" t="s">
        <v>23</v>
      </c>
      <c r="C7" s="2">
        <v>10915</v>
      </c>
      <c r="D7" s="2"/>
      <c r="E7" s="10">
        <v>13.77</v>
      </c>
      <c r="F7" s="22">
        <f t="shared" si="0"/>
        <v>165.24</v>
      </c>
      <c r="G7" s="6">
        <f t="shared" si="1"/>
        <v>0</v>
      </c>
      <c r="H7" s="6">
        <f t="shared" si="3"/>
        <v>0</v>
      </c>
      <c r="I7" s="58"/>
      <c r="J7" s="6">
        <f t="shared" si="2"/>
        <v>0</v>
      </c>
      <c r="K7" s="6"/>
      <c r="L7" s="22">
        <f t="shared" si="4"/>
        <v>0.27539999999999998</v>
      </c>
      <c r="M7" s="22">
        <f t="shared" si="5"/>
        <v>0.22720499999999999</v>
      </c>
      <c r="N7" s="23">
        <f t="shared" si="6"/>
        <v>1.0465199999999999</v>
      </c>
    </row>
    <row r="8" spans="1:14" ht="25.5" hidden="1">
      <c r="A8" s="31" t="s">
        <v>24</v>
      </c>
      <c r="B8" s="2" t="s">
        <v>25</v>
      </c>
      <c r="C8" s="2">
        <v>26026</v>
      </c>
      <c r="D8" s="2"/>
      <c r="E8" s="10">
        <v>25.88</v>
      </c>
      <c r="F8" s="22">
        <f t="shared" si="0"/>
        <v>310.56</v>
      </c>
      <c r="G8" s="6">
        <f t="shared" si="1"/>
        <v>0</v>
      </c>
      <c r="H8" s="6">
        <f t="shared" si="3"/>
        <v>0</v>
      </c>
      <c r="I8" s="58"/>
      <c r="J8" s="6">
        <f t="shared" si="2"/>
        <v>0</v>
      </c>
      <c r="K8" s="6"/>
      <c r="L8" s="22">
        <f t="shared" si="4"/>
        <v>0.51759999999999995</v>
      </c>
      <c r="M8" s="22">
        <f t="shared" si="5"/>
        <v>0.42702000000000001</v>
      </c>
      <c r="N8" s="23">
        <f t="shared" si="6"/>
        <v>1.96688</v>
      </c>
    </row>
    <row r="9" spans="1:14" s="47" customFormat="1" ht="32.25" customHeight="1">
      <c r="A9" s="31" t="s">
        <v>26</v>
      </c>
      <c r="B9" s="2" t="s">
        <v>27</v>
      </c>
      <c r="C9" s="2">
        <v>19715</v>
      </c>
      <c r="D9" s="2"/>
      <c r="E9" s="10">
        <v>45.51</v>
      </c>
      <c r="F9" s="22">
        <f t="shared" si="0"/>
        <v>546.12</v>
      </c>
      <c r="G9" s="6">
        <f t="shared" si="1"/>
        <v>0</v>
      </c>
      <c r="H9" s="6">
        <f t="shared" si="3"/>
        <v>0</v>
      </c>
      <c r="I9" s="58">
        <v>2</v>
      </c>
      <c r="J9" s="6">
        <f>H9*I9</f>
        <v>0</v>
      </c>
      <c r="K9" s="6"/>
      <c r="L9" s="77">
        <f t="shared" si="4"/>
        <v>0.91020000000000001</v>
      </c>
      <c r="M9" s="77">
        <f t="shared" si="5"/>
        <v>0.750915</v>
      </c>
      <c r="N9" s="78">
        <f t="shared" si="6"/>
        <v>3.4587599999999998</v>
      </c>
    </row>
    <row r="10" spans="1:14" hidden="1">
      <c r="A10" s="31" t="s">
        <v>28</v>
      </c>
      <c r="B10" s="3" t="s">
        <v>29</v>
      </c>
      <c r="C10" s="3">
        <v>2168</v>
      </c>
      <c r="D10" s="3"/>
      <c r="E10" s="10">
        <v>98.94</v>
      </c>
      <c r="F10" s="22">
        <v>1187.28</v>
      </c>
      <c r="G10" s="6">
        <f t="shared" si="1"/>
        <v>0</v>
      </c>
      <c r="H10" s="6">
        <f t="shared" si="3"/>
        <v>0</v>
      </c>
      <c r="I10" s="58"/>
      <c r="J10" s="6">
        <f>H10*I10</f>
        <v>0</v>
      </c>
      <c r="K10" s="44"/>
      <c r="L10" s="22">
        <f t="shared" si="4"/>
        <v>1.9787999999999999</v>
      </c>
      <c r="M10" s="22">
        <f t="shared" si="5"/>
        <v>1.6325100000000001</v>
      </c>
      <c r="N10" s="23">
        <f t="shared" si="6"/>
        <v>7.5194399999999995</v>
      </c>
    </row>
    <row r="11" spans="1:14" ht="25.5" hidden="1">
      <c r="A11" s="31" t="s">
        <v>30</v>
      </c>
      <c r="B11" s="2" t="s">
        <v>31</v>
      </c>
      <c r="C11" s="2">
        <v>240000</v>
      </c>
      <c r="D11" s="2"/>
      <c r="E11" s="10">
        <v>0.74</v>
      </c>
      <c r="F11" s="6">
        <f>(E11*12)</f>
        <v>8.879999999999999</v>
      </c>
      <c r="G11" s="6">
        <f t="shared" si="1"/>
        <v>0</v>
      </c>
      <c r="H11" s="6">
        <f t="shared" si="3"/>
        <v>0</v>
      </c>
      <c r="I11" s="58"/>
      <c r="J11" s="6">
        <f t="shared" ref="J11:J74" si="7">H11*I11</f>
        <v>0</v>
      </c>
      <c r="K11" s="6"/>
      <c r="L11" s="22">
        <f t="shared" si="4"/>
        <v>1.4800000000000001E-2</v>
      </c>
      <c r="M11" s="22">
        <f t="shared" si="5"/>
        <v>1.221E-2</v>
      </c>
      <c r="N11" s="23">
        <f t="shared" si="6"/>
        <v>5.6239999999999998E-2</v>
      </c>
    </row>
    <row r="12" spans="1:14" ht="25.5" hidden="1">
      <c r="A12" s="31" t="s">
        <v>32</v>
      </c>
      <c r="B12" s="2" t="s">
        <v>33</v>
      </c>
      <c r="C12" s="2">
        <v>71224</v>
      </c>
      <c r="D12" s="2"/>
      <c r="E12" s="10">
        <v>8.66</v>
      </c>
      <c r="F12" s="6">
        <f>(E12*12)</f>
        <v>103.92</v>
      </c>
      <c r="G12" s="6">
        <f t="shared" si="1"/>
        <v>0</v>
      </c>
      <c r="H12" s="6">
        <f t="shared" si="3"/>
        <v>0</v>
      </c>
      <c r="I12" s="58"/>
      <c r="J12" s="6">
        <f t="shared" si="7"/>
        <v>0</v>
      </c>
      <c r="K12" s="6"/>
      <c r="L12" s="22">
        <f t="shared" si="4"/>
        <v>0.17319999999999999</v>
      </c>
      <c r="M12" s="22">
        <f t="shared" si="5"/>
        <v>0.14289000000000002</v>
      </c>
      <c r="N12" s="23">
        <f t="shared" si="6"/>
        <v>0.65815999999999997</v>
      </c>
    </row>
    <row r="13" spans="1:14" ht="25.5" hidden="1">
      <c r="A13" s="31" t="s">
        <v>34</v>
      </c>
      <c r="B13" s="2" t="s">
        <v>35</v>
      </c>
      <c r="C13" s="2">
        <v>71224</v>
      </c>
      <c r="D13" s="2"/>
      <c r="E13" s="10">
        <v>6.1</v>
      </c>
      <c r="F13" s="6">
        <f t="shared" ref="F13:F72" si="8">(E13*12)</f>
        <v>73.199999999999989</v>
      </c>
      <c r="G13" s="6">
        <f t="shared" si="1"/>
        <v>0</v>
      </c>
      <c r="H13" s="6">
        <f t="shared" si="3"/>
        <v>0</v>
      </c>
      <c r="I13" s="58"/>
      <c r="J13" s="6">
        <f t="shared" si="7"/>
        <v>0</v>
      </c>
      <c r="K13" s="6"/>
      <c r="L13" s="22">
        <f t="shared" si="4"/>
        <v>0.122</v>
      </c>
      <c r="M13" s="22">
        <f t="shared" si="5"/>
        <v>0.10065</v>
      </c>
      <c r="N13" s="23">
        <f t="shared" si="6"/>
        <v>0.46359999999999996</v>
      </c>
    </row>
    <row r="14" spans="1:14" hidden="1">
      <c r="A14" s="31" t="s">
        <v>36</v>
      </c>
      <c r="B14" s="3" t="s">
        <v>37</v>
      </c>
      <c r="C14" s="3">
        <v>39158</v>
      </c>
      <c r="D14" s="3"/>
      <c r="E14" s="10">
        <v>16.98</v>
      </c>
      <c r="F14" s="6">
        <f t="shared" si="8"/>
        <v>203.76</v>
      </c>
      <c r="G14" s="6">
        <f t="shared" si="1"/>
        <v>0</v>
      </c>
      <c r="H14" s="6">
        <f t="shared" si="3"/>
        <v>0</v>
      </c>
      <c r="I14" s="58"/>
      <c r="J14" s="6">
        <f t="shared" si="7"/>
        <v>0</v>
      </c>
      <c r="K14" s="6"/>
      <c r="L14" s="22">
        <f t="shared" si="4"/>
        <v>0.33960000000000001</v>
      </c>
      <c r="M14" s="22">
        <f t="shared" si="5"/>
        <v>0.28017000000000003</v>
      </c>
      <c r="N14" s="23">
        <f t="shared" si="6"/>
        <v>1.2904800000000001</v>
      </c>
    </row>
    <row r="15" spans="1:14" ht="25.5" hidden="1">
      <c r="A15" s="31" t="s">
        <v>38</v>
      </c>
      <c r="B15" s="2" t="s">
        <v>39</v>
      </c>
      <c r="C15" s="2">
        <v>39158</v>
      </c>
      <c r="D15" s="2"/>
      <c r="E15" s="10">
        <v>15.5</v>
      </c>
      <c r="F15" s="6">
        <f t="shared" si="8"/>
        <v>186</v>
      </c>
      <c r="G15" s="6">
        <f t="shared" si="1"/>
        <v>0</v>
      </c>
      <c r="H15" s="6">
        <f t="shared" si="3"/>
        <v>0</v>
      </c>
      <c r="I15" s="58"/>
      <c r="J15" s="6">
        <f t="shared" si="7"/>
        <v>0</v>
      </c>
      <c r="K15" s="6"/>
      <c r="L15" s="22">
        <f t="shared" si="4"/>
        <v>0.31</v>
      </c>
      <c r="M15" s="22">
        <f t="shared" si="5"/>
        <v>0.25575000000000003</v>
      </c>
      <c r="N15" s="23">
        <f t="shared" si="6"/>
        <v>1.1779999999999999</v>
      </c>
    </row>
    <row r="16" spans="1:14" ht="25.5" hidden="1">
      <c r="A16" s="31" t="s">
        <v>40</v>
      </c>
      <c r="B16" s="2" t="s">
        <v>41</v>
      </c>
      <c r="C16" s="2">
        <v>39158</v>
      </c>
      <c r="D16" s="2"/>
      <c r="E16" s="10">
        <v>18.22</v>
      </c>
      <c r="F16" s="6">
        <f t="shared" si="8"/>
        <v>218.64</v>
      </c>
      <c r="G16" s="6">
        <f t="shared" si="1"/>
        <v>0</v>
      </c>
      <c r="H16" s="6">
        <f t="shared" si="3"/>
        <v>0</v>
      </c>
      <c r="I16" s="58"/>
      <c r="J16" s="6">
        <f t="shared" si="7"/>
        <v>0</v>
      </c>
      <c r="K16" s="6"/>
      <c r="L16" s="22">
        <f t="shared" si="4"/>
        <v>0.3644</v>
      </c>
      <c r="M16" s="22">
        <f t="shared" si="5"/>
        <v>0.30063000000000001</v>
      </c>
      <c r="N16" s="23">
        <f t="shared" si="6"/>
        <v>1.38472</v>
      </c>
    </row>
    <row r="17" spans="1:14" ht="25.5" hidden="1">
      <c r="A17" s="32" t="s">
        <v>42</v>
      </c>
      <c r="B17" s="18" t="s">
        <v>43</v>
      </c>
      <c r="C17" s="18">
        <v>39158</v>
      </c>
      <c r="D17" s="18"/>
      <c r="E17" s="19">
        <v>31.16</v>
      </c>
      <c r="F17" s="20">
        <f t="shared" si="8"/>
        <v>373.92</v>
      </c>
      <c r="G17" s="20">
        <f t="shared" si="1"/>
        <v>0</v>
      </c>
      <c r="H17" s="20">
        <f t="shared" si="3"/>
        <v>0</v>
      </c>
      <c r="I17" s="59"/>
      <c r="J17" s="6">
        <f t="shared" si="7"/>
        <v>0</v>
      </c>
      <c r="K17" s="20"/>
      <c r="L17" s="24">
        <f t="shared" si="4"/>
        <v>0.62319999999999998</v>
      </c>
      <c r="M17" s="24">
        <f t="shared" si="5"/>
        <v>0.51414000000000004</v>
      </c>
      <c r="N17" s="25">
        <f t="shared" si="6"/>
        <v>2.36816</v>
      </c>
    </row>
    <row r="18" spans="1:14" ht="25.5" hidden="1">
      <c r="A18" s="31" t="s">
        <v>44</v>
      </c>
      <c r="B18" s="2" t="s">
        <v>45</v>
      </c>
      <c r="C18" s="2">
        <v>39158</v>
      </c>
      <c r="D18" s="2"/>
      <c r="E18" s="10">
        <v>21.6</v>
      </c>
      <c r="F18" s="6">
        <f t="shared" si="8"/>
        <v>259.20000000000005</v>
      </c>
      <c r="G18" s="6">
        <f t="shared" si="1"/>
        <v>0</v>
      </c>
      <c r="H18" s="6">
        <f t="shared" si="3"/>
        <v>0</v>
      </c>
      <c r="I18" s="58"/>
      <c r="J18" s="6">
        <f t="shared" si="7"/>
        <v>0</v>
      </c>
      <c r="K18" s="6"/>
      <c r="L18" s="22">
        <f t="shared" si="4"/>
        <v>0.43200000000000005</v>
      </c>
      <c r="M18" s="22">
        <f t="shared" si="5"/>
        <v>0.35640000000000005</v>
      </c>
      <c r="N18" s="23">
        <f t="shared" si="6"/>
        <v>1.6416000000000002</v>
      </c>
    </row>
    <row r="19" spans="1:14" ht="25.5" hidden="1">
      <c r="A19" s="31" t="s">
        <v>46</v>
      </c>
      <c r="B19" s="2" t="s">
        <v>47</v>
      </c>
      <c r="C19" s="2">
        <v>2603</v>
      </c>
      <c r="D19" s="2"/>
      <c r="E19" s="10">
        <v>23.33</v>
      </c>
      <c r="F19" s="6">
        <f t="shared" si="8"/>
        <v>279.95999999999998</v>
      </c>
      <c r="G19" s="6">
        <f t="shared" si="1"/>
        <v>0</v>
      </c>
      <c r="H19" s="6">
        <f t="shared" si="3"/>
        <v>0</v>
      </c>
      <c r="I19" s="58"/>
      <c r="J19" s="6">
        <f t="shared" si="7"/>
        <v>0</v>
      </c>
      <c r="K19" s="6"/>
      <c r="L19" s="22">
        <f t="shared" si="4"/>
        <v>0.46659999999999996</v>
      </c>
      <c r="M19" s="22">
        <f t="shared" si="5"/>
        <v>0.38494499999999998</v>
      </c>
      <c r="N19" s="23">
        <f t="shared" si="6"/>
        <v>1.7730799999999998</v>
      </c>
    </row>
    <row r="20" spans="1:14" ht="25.5" hidden="1">
      <c r="A20" s="31" t="s">
        <v>48</v>
      </c>
      <c r="B20" s="2" t="s">
        <v>49</v>
      </c>
      <c r="C20" s="2">
        <v>2603</v>
      </c>
      <c r="D20" s="2"/>
      <c r="E20" s="10">
        <v>43.53</v>
      </c>
      <c r="F20" s="6">
        <f t="shared" si="8"/>
        <v>522.36</v>
      </c>
      <c r="G20" s="6">
        <f t="shared" si="1"/>
        <v>0</v>
      </c>
      <c r="H20" s="6">
        <f t="shared" si="3"/>
        <v>0</v>
      </c>
      <c r="I20" s="58"/>
      <c r="J20" s="6">
        <f t="shared" si="7"/>
        <v>0</v>
      </c>
      <c r="K20" s="6"/>
      <c r="L20" s="22">
        <f t="shared" si="4"/>
        <v>0.87060000000000004</v>
      </c>
      <c r="M20" s="22">
        <f t="shared" si="5"/>
        <v>0.71824500000000002</v>
      </c>
      <c r="N20" s="23">
        <f t="shared" si="6"/>
        <v>3.3082799999999999</v>
      </c>
    </row>
    <row r="21" spans="1:14" ht="25.5" hidden="1">
      <c r="A21" s="31" t="s">
        <v>50</v>
      </c>
      <c r="B21" s="2" t="s">
        <v>51</v>
      </c>
      <c r="C21" s="2">
        <v>2603</v>
      </c>
      <c r="D21" s="2"/>
      <c r="E21" s="10">
        <v>44.81</v>
      </c>
      <c r="F21" s="6">
        <f t="shared" si="8"/>
        <v>537.72</v>
      </c>
      <c r="G21" s="6">
        <f t="shared" si="1"/>
        <v>0</v>
      </c>
      <c r="H21" s="6">
        <f t="shared" si="3"/>
        <v>0</v>
      </c>
      <c r="I21" s="58"/>
      <c r="J21" s="6">
        <f t="shared" si="7"/>
        <v>0</v>
      </c>
      <c r="K21" s="6"/>
      <c r="L21" s="22">
        <f t="shared" si="4"/>
        <v>0.89620000000000011</v>
      </c>
      <c r="M21" s="22">
        <f t="shared" si="5"/>
        <v>0.73936500000000005</v>
      </c>
      <c r="N21" s="23">
        <f t="shared" si="6"/>
        <v>3.4055599999999999</v>
      </c>
    </row>
    <row r="22" spans="1:14" hidden="1">
      <c r="A22" s="31" t="s">
        <v>52</v>
      </c>
      <c r="B22" s="3" t="s">
        <v>53</v>
      </c>
      <c r="C22" s="3">
        <v>3</v>
      </c>
      <c r="D22" s="3"/>
      <c r="E22" s="10">
        <v>5345.65</v>
      </c>
      <c r="F22" s="6">
        <f t="shared" si="8"/>
        <v>64147.799999999996</v>
      </c>
      <c r="G22" s="6">
        <f t="shared" si="1"/>
        <v>0</v>
      </c>
      <c r="H22" s="6">
        <f t="shared" si="3"/>
        <v>0</v>
      </c>
      <c r="I22" s="58"/>
      <c r="J22" s="6">
        <f t="shared" si="7"/>
        <v>0</v>
      </c>
      <c r="K22" s="6"/>
      <c r="L22" s="22">
        <f t="shared" si="4"/>
        <v>106.913</v>
      </c>
      <c r="M22" s="22">
        <f t="shared" si="5"/>
        <v>88.203225000000003</v>
      </c>
      <c r="N22" s="23">
        <f t="shared" si="6"/>
        <v>406.26939999999996</v>
      </c>
    </row>
    <row r="23" spans="1:14" ht="25.5" hidden="1">
      <c r="A23" s="31" t="s">
        <v>54</v>
      </c>
      <c r="B23" s="2" t="s">
        <v>55</v>
      </c>
      <c r="C23" s="2">
        <v>9</v>
      </c>
      <c r="D23" s="2"/>
      <c r="E23" s="10">
        <v>3563.81</v>
      </c>
      <c r="F23" s="6">
        <f t="shared" si="8"/>
        <v>42765.72</v>
      </c>
      <c r="G23" s="6">
        <f t="shared" si="1"/>
        <v>0</v>
      </c>
      <c r="H23" s="6">
        <f t="shared" si="3"/>
        <v>0</v>
      </c>
      <c r="I23" s="58"/>
      <c r="J23" s="6">
        <f t="shared" si="7"/>
        <v>0</v>
      </c>
      <c r="K23" s="6"/>
      <c r="L23" s="22">
        <f t="shared" si="4"/>
        <v>71.276200000000003</v>
      </c>
      <c r="M23" s="22">
        <f t="shared" si="5"/>
        <v>58.802865000000004</v>
      </c>
      <c r="N23" s="23">
        <f t="shared" si="6"/>
        <v>270.84956</v>
      </c>
    </row>
    <row r="24" spans="1:14" hidden="1">
      <c r="A24" s="31" t="s">
        <v>56</v>
      </c>
      <c r="B24" s="3" t="s">
        <v>57</v>
      </c>
      <c r="C24" s="3">
        <v>1</v>
      </c>
      <c r="D24" s="3"/>
      <c r="E24" s="10">
        <v>2134</v>
      </c>
      <c r="F24" s="6">
        <f t="shared" si="8"/>
        <v>25608</v>
      </c>
      <c r="G24" s="6">
        <f t="shared" si="1"/>
        <v>0</v>
      </c>
      <c r="H24" s="6">
        <f t="shared" si="3"/>
        <v>0</v>
      </c>
      <c r="I24" s="58"/>
      <c r="J24" s="6">
        <f t="shared" si="7"/>
        <v>0</v>
      </c>
      <c r="K24" s="6"/>
      <c r="L24" s="22">
        <f t="shared" si="4"/>
        <v>42.68</v>
      </c>
      <c r="M24" s="22">
        <f t="shared" si="5"/>
        <v>35.210999999999999</v>
      </c>
      <c r="N24" s="23">
        <f t="shared" si="6"/>
        <v>162.184</v>
      </c>
    </row>
    <row r="25" spans="1:14" ht="25.5" hidden="1">
      <c r="A25" s="31" t="s">
        <v>58</v>
      </c>
      <c r="B25" s="2" t="s">
        <v>59</v>
      </c>
      <c r="C25" s="2">
        <v>40</v>
      </c>
      <c r="D25" s="2"/>
      <c r="E25" s="10">
        <v>1781.9</v>
      </c>
      <c r="F25" s="6">
        <f t="shared" si="8"/>
        <v>21382.800000000003</v>
      </c>
      <c r="G25" s="6">
        <f t="shared" si="1"/>
        <v>0</v>
      </c>
      <c r="H25" s="6">
        <f t="shared" si="3"/>
        <v>0</v>
      </c>
      <c r="I25" s="58"/>
      <c r="J25" s="6">
        <f t="shared" si="7"/>
        <v>0</v>
      </c>
      <c r="K25" s="6"/>
      <c r="L25" s="22">
        <f t="shared" si="4"/>
        <v>35.638000000000005</v>
      </c>
      <c r="M25" s="22">
        <f t="shared" si="5"/>
        <v>29.401350000000004</v>
      </c>
      <c r="N25" s="23">
        <f t="shared" si="6"/>
        <v>135.42439999999999</v>
      </c>
    </row>
    <row r="26" spans="1:14" ht="25.5" hidden="1">
      <c r="A26" s="31" t="s">
        <v>60</v>
      </c>
      <c r="B26" s="2" t="s">
        <v>61</v>
      </c>
      <c r="C26" s="2">
        <v>281</v>
      </c>
      <c r="D26" s="2"/>
      <c r="E26" s="10">
        <v>53.51</v>
      </c>
      <c r="F26" s="6">
        <f t="shared" si="8"/>
        <v>642.12</v>
      </c>
      <c r="G26" s="6">
        <f t="shared" si="1"/>
        <v>0</v>
      </c>
      <c r="H26" s="6">
        <f t="shared" si="3"/>
        <v>0</v>
      </c>
      <c r="I26" s="58"/>
      <c r="J26" s="6">
        <f t="shared" si="7"/>
        <v>0</v>
      </c>
      <c r="K26" s="6"/>
      <c r="L26" s="22">
        <f t="shared" si="4"/>
        <v>1.0702</v>
      </c>
      <c r="M26" s="22">
        <f t="shared" si="5"/>
        <v>0.88291500000000001</v>
      </c>
      <c r="N26" s="23">
        <f t="shared" si="6"/>
        <v>4.0667599999999995</v>
      </c>
    </row>
    <row r="27" spans="1:14" hidden="1">
      <c r="A27" s="32" t="s">
        <v>62</v>
      </c>
      <c r="B27" s="21" t="s">
        <v>63</v>
      </c>
      <c r="C27" s="21">
        <v>15</v>
      </c>
      <c r="D27" s="21"/>
      <c r="E27" s="19">
        <v>356.43</v>
      </c>
      <c r="F27" s="20">
        <f t="shared" si="8"/>
        <v>4277.16</v>
      </c>
      <c r="G27" s="20">
        <f t="shared" si="1"/>
        <v>0</v>
      </c>
      <c r="H27" s="20">
        <f t="shared" si="3"/>
        <v>0</v>
      </c>
      <c r="I27" s="59"/>
      <c r="J27" s="6">
        <f t="shared" si="7"/>
        <v>0</v>
      </c>
      <c r="K27" s="20"/>
      <c r="L27" s="24">
        <f t="shared" si="4"/>
        <v>7.1286000000000005</v>
      </c>
      <c r="M27" s="24">
        <f t="shared" si="5"/>
        <v>5.8810950000000002</v>
      </c>
      <c r="N27" s="25">
        <f t="shared" si="6"/>
        <v>27.08868</v>
      </c>
    </row>
    <row r="28" spans="1:14" hidden="1">
      <c r="A28" s="31" t="s">
        <v>64</v>
      </c>
      <c r="B28" s="3" t="s">
        <v>65</v>
      </c>
      <c r="C28" s="3">
        <v>100</v>
      </c>
      <c r="D28" s="3"/>
      <c r="E28" s="10">
        <v>142.56</v>
      </c>
      <c r="F28" s="6">
        <f t="shared" si="8"/>
        <v>1710.72</v>
      </c>
      <c r="G28" s="6">
        <f t="shared" si="1"/>
        <v>0</v>
      </c>
      <c r="H28" s="6">
        <f t="shared" si="3"/>
        <v>0</v>
      </c>
      <c r="I28" s="58"/>
      <c r="J28" s="6">
        <f t="shared" si="7"/>
        <v>0</v>
      </c>
      <c r="K28" s="6"/>
      <c r="L28" s="22">
        <f t="shared" si="4"/>
        <v>2.8512</v>
      </c>
      <c r="M28" s="22">
        <f t="shared" si="5"/>
        <v>2.3522400000000001</v>
      </c>
      <c r="N28" s="23">
        <f t="shared" si="6"/>
        <v>10.83456</v>
      </c>
    </row>
    <row r="29" spans="1:14" hidden="1">
      <c r="A29" s="31" t="s">
        <v>66</v>
      </c>
      <c r="B29" s="3" t="s">
        <v>67</v>
      </c>
      <c r="C29" s="33">
        <v>100</v>
      </c>
      <c r="D29" s="33"/>
      <c r="E29" s="10">
        <v>7.17</v>
      </c>
      <c r="F29" s="6">
        <f t="shared" si="8"/>
        <v>86.039999999999992</v>
      </c>
      <c r="G29" s="6">
        <f t="shared" si="1"/>
        <v>0</v>
      </c>
      <c r="H29" s="6">
        <f t="shared" si="3"/>
        <v>0</v>
      </c>
      <c r="I29" s="58"/>
      <c r="J29" s="6">
        <f t="shared" si="7"/>
        <v>0</v>
      </c>
      <c r="K29" s="6"/>
      <c r="L29" s="22">
        <f t="shared" si="4"/>
        <v>0.1434</v>
      </c>
      <c r="M29" s="22">
        <f t="shared" si="5"/>
        <v>0.11830500000000001</v>
      </c>
      <c r="N29" s="23">
        <f t="shared" si="6"/>
        <v>0.54491999999999996</v>
      </c>
    </row>
    <row r="30" spans="1:14" hidden="1">
      <c r="A30" s="31" t="s">
        <v>68</v>
      </c>
      <c r="B30" s="3" t="s">
        <v>69</v>
      </c>
      <c r="C30" s="33">
        <v>30</v>
      </c>
      <c r="D30" s="33"/>
      <c r="E30" s="10">
        <v>35.700000000000003</v>
      </c>
      <c r="F30" s="6">
        <f t="shared" si="8"/>
        <v>428.40000000000003</v>
      </c>
      <c r="G30" s="6">
        <f t="shared" si="1"/>
        <v>0</v>
      </c>
      <c r="H30" s="6">
        <f t="shared" si="3"/>
        <v>0</v>
      </c>
      <c r="I30" s="58"/>
      <c r="J30" s="6">
        <f t="shared" si="7"/>
        <v>0</v>
      </c>
      <c r="K30" s="6"/>
      <c r="L30" s="22">
        <f t="shared" si="4"/>
        <v>0.71400000000000008</v>
      </c>
      <c r="M30" s="22">
        <f t="shared" si="5"/>
        <v>0.58905000000000007</v>
      </c>
      <c r="N30" s="23">
        <f t="shared" si="6"/>
        <v>2.7132000000000001</v>
      </c>
    </row>
    <row r="31" spans="1:14" ht="25.5" hidden="1">
      <c r="A31" s="31" t="s">
        <v>70</v>
      </c>
      <c r="B31" s="2" t="s">
        <v>71</v>
      </c>
      <c r="C31" s="33">
        <v>620</v>
      </c>
      <c r="D31" s="33"/>
      <c r="E31" s="10">
        <v>338.62</v>
      </c>
      <c r="F31" s="6">
        <f t="shared" si="8"/>
        <v>4063.44</v>
      </c>
      <c r="G31" s="6">
        <f t="shared" si="1"/>
        <v>0</v>
      </c>
      <c r="H31" s="6">
        <f t="shared" si="3"/>
        <v>0</v>
      </c>
      <c r="I31" s="58"/>
      <c r="J31" s="6">
        <f t="shared" si="7"/>
        <v>0</v>
      </c>
      <c r="K31" s="6"/>
      <c r="L31" s="22">
        <f t="shared" si="4"/>
        <v>6.7724000000000002</v>
      </c>
      <c r="M31" s="22">
        <f t="shared" si="5"/>
        <v>5.5872299999999999</v>
      </c>
      <c r="N31" s="23">
        <f t="shared" si="6"/>
        <v>25.735119999999998</v>
      </c>
    </row>
    <row r="32" spans="1:14" hidden="1">
      <c r="A32" s="31" t="s">
        <v>72</v>
      </c>
      <c r="B32" s="3" t="s">
        <v>73</v>
      </c>
      <c r="C32" s="33">
        <v>50</v>
      </c>
      <c r="D32" s="33"/>
      <c r="E32" s="10">
        <v>213.87</v>
      </c>
      <c r="F32" s="6">
        <f t="shared" si="8"/>
        <v>2566.44</v>
      </c>
      <c r="G32" s="6">
        <f t="shared" si="1"/>
        <v>0</v>
      </c>
      <c r="H32" s="6">
        <f t="shared" si="3"/>
        <v>0</v>
      </c>
      <c r="I32" s="58"/>
      <c r="J32" s="6">
        <f t="shared" si="7"/>
        <v>0</v>
      </c>
      <c r="K32" s="6"/>
      <c r="L32" s="22">
        <f t="shared" si="4"/>
        <v>4.2774000000000001</v>
      </c>
      <c r="M32" s="22">
        <f t="shared" si="5"/>
        <v>3.5288550000000001</v>
      </c>
      <c r="N32" s="23">
        <f t="shared" si="6"/>
        <v>16.25412</v>
      </c>
    </row>
    <row r="33" spans="1:14" ht="25.5" hidden="1">
      <c r="A33" s="31" t="s">
        <v>74</v>
      </c>
      <c r="B33" s="2" t="s">
        <v>75</v>
      </c>
      <c r="C33" s="33">
        <v>50</v>
      </c>
      <c r="D33" s="33"/>
      <c r="E33" s="10">
        <v>1603.73</v>
      </c>
      <c r="F33" s="6">
        <f t="shared" si="8"/>
        <v>19244.760000000002</v>
      </c>
      <c r="G33" s="6">
        <f t="shared" si="1"/>
        <v>0</v>
      </c>
      <c r="H33" s="6">
        <f t="shared" si="3"/>
        <v>0</v>
      </c>
      <c r="I33" s="58"/>
      <c r="J33" s="6">
        <f t="shared" si="7"/>
        <v>0</v>
      </c>
      <c r="K33" s="6"/>
      <c r="L33" s="22">
        <f t="shared" si="4"/>
        <v>32.074600000000004</v>
      </c>
      <c r="M33" s="22">
        <f t="shared" si="5"/>
        <v>26.461545000000001</v>
      </c>
      <c r="N33" s="23">
        <f t="shared" si="6"/>
        <v>121.88347999999999</v>
      </c>
    </row>
    <row r="34" spans="1:14" hidden="1">
      <c r="A34" s="31" t="s">
        <v>76</v>
      </c>
      <c r="B34" s="3" t="s">
        <v>77</v>
      </c>
      <c r="C34" s="33">
        <v>26</v>
      </c>
      <c r="D34" s="33"/>
      <c r="E34" s="10">
        <v>780.85</v>
      </c>
      <c r="F34" s="6">
        <f t="shared" si="8"/>
        <v>9370.2000000000007</v>
      </c>
      <c r="G34" s="6">
        <f t="shared" si="1"/>
        <v>0</v>
      </c>
      <c r="H34" s="6">
        <f t="shared" si="3"/>
        <v>0</v>
      </c>
      <c r="I34" s="58"/>
      <c r="J34" s="6">
        <f t="shared" si="7"/>
        <v>0</v>
      </c>
      <c r="K34" s="6"/>
      <c r="L34" s="22">
        <f t="shared" si="4"/>
        <v>15.617000000000001</v>
      </c>
      <c r="M34" s="22">
        <f t="shared" si="5"/>
        <v>12.884025000000001</v>
      </c>
      <c r="N34" s="23">
        <f t="shared" si="6"/>
        <v>59.3446</v>
      </c>
    </row>
    <row r="35" spans="1:14" hidden="1">
      <c r="A35" s="31" t="s">
        <v>78</v>
      </c>
      <c r="B35" s="3" t="s">
        <v>79</v>
      </c>
      <c r="C35" s="33">
        <v>401</v>
      </c>
      <c r="D35" s="33"/>
      <c r="E35" s="10">
        <v>142.56</v>
      </c>
      <c r="F35" s="6">
        <f t="shared" si="8"/>
        <v>1710.72</v>
      </c>
      <c r="G35" s="6">
        <f t="shared" si="1"/>
        <v>0</v>
      </c>
      <c r="H35" s="6">
        <f t="shared" si="3"/>
        <v>0</v>
      </c>
      <c r="I35" s="58"/>
      <c r="J35" s="6">
        <f t="shared" si="7"/>
        <v>0</v>
      </c>
      <c r="K35" s="6"/>
      <c r="L35" s="22">
        <f t="shared" si="4"/>
        <v>2.8512</v>
      </c>
      <c r="M35" s="22">
        <f t="shared" si="5"/>
        <v>2.3522400000000001</v>
      </c>
      <c r="N35" s="23">
        <f t="shared" si="6"/>
        <v>10.83456</v>
      </c>
    </row>
    <row r="36" spans="1:14" ht="25.5" hidden="1">
      <c r="A36" s="31" t="s">
        <v>80</v>
      </c>
      <c r="B36" s="2" t="s">
        <v>81</v>
      </c>
      <c r="C36" s="33">
        <v>260</v>
      </c>
      <c r="D36" s="33"/>
      <c r="E36" s="10">
        <v>586.85</v>
      </c>
      <c r="F36" s="6">
        <f t="shared" si="8"/>
        <v>7042.2000000000007</v>
      </c>
      <c r="G36" s="6">
        <f t="shared" si="1"/>
        <v>0</v>
      </c>
      <c r="H36" s="6">
        <f t="shared" si="3"/>
        <v>0</v>
      </c>
      <c r="I36" s="58"/>
      <c r="J36" s="6">
        <f t="shared" si="7"/>
        <v>0</v>
      </c>
      <c r="K36" s="6"/>
      <c r="L36" s="22">
        <f t="shared" si="4"/>
        <v>11.737</v>
      </c>
      <c r="M36" s="22">
        <f t="shared" si="5"/>
        <v>9.6830250000000007</v>
      </c>
      <c r="N36" s="23">
        <f t="shared" si="6"/>
        <v>44.6006</v>
      </c>
    </row>
    <row r="37" spans="1:14" ht="25.5" hidden="1">
      <c r="A37" s="31" t="s">
        <v>82</v>
      </c>
      <c r="B37" s="2" t="s">
        <v>83</v>
      </c>
      <c r="C37" s="33">
        <v>305</v>
      </c>
      <c r="D37" s="33"/>
      <c r="E37" s="10">
        <v>97.97</v>
      </c>
      <c r="F37" s="6">
        <f t="shared" si="8"/>
        <v>1175.6399999999999</v>
      </c>
      <c r="G37" s="6">
        <f t="shared" si="1"/>
        <v>0</v>
      </c>
      <c r="H37" s="6">
        <f t="shared" si="3"/>
        <v>0</v>
      </c>
      <c r="I37" s="58"/>
      <c r="J37" s="6">
        <f t="shared" si="7"/>
        <v>0</v>
      </c>
      <c r="K37" s="6"/>
      <c r="L37" s="22">
        <f t="shared" si="4"/>
        <v>1.9594</v>
      </c>
      <c r="M37" s="22">
        <f t="shared" si="5"/>
        <v>1.6165050000000001</v>
      </c>
      <c r="N37" s="23">
        <f t="shared" si="6"/>
        <v>7.4457199999999997</v>
      </c>
    </row>
    <row r="38" spans="1:14" ht="25.5" hidden="1">
      <c r="A38" s="31" t="s">
        <v>84</v>
      </c>
      <c r="B38" s="2" t="s">
        <v>85</v>
      </c>
      <c r="C38" s="33">
        <v>1</v>
      </c>
      <c r="D38" s="33"/>
      <c r="E38" s="10">
        <v>1781.9</v>
      </c>
      <c r="F38" s="6">
        <f t="shared" si="8"/>
        <v>21382.800000000003</v>
      </c>
      <c r="G38" s="6">
        <f t="shared" si="1"/>
        <v>0</v>
      </c>
      <c r="H38" s="6">
        <f t="shared" si="3"/>
        <v>0</v>
      </c>
      <c r="I38" s="58"/>
      <c r="J38" s="6">
        <f t="shared" si="7"/>
        <v>0</v>
      </c>
      <c r="K38" s="6"/>
      <c r="L38" s="22">
        <f t="shared" si="4"/>
        <v>35.638000000000005</v>
      </c>
      <c r="M38" s="22">
        <f t="shared" si="5"/>
        <v>29.401350000000004</v>
      </c>
      <c r="N38" s="23">
        <f t="shared" si="6"/>
        <v>135.42439999999999</v>
      </c>
    </row>
    <row r="39" spans="1:14" ht="38.25" hidden="1">
      <c r="A39" s="31" t="s">
        <v>86</v>
      </c>
      <c r="B39" s="3" t="s">
        <v>87</v>
      </c>
      <c r="C39" s="33">
        <v>5</v>
      </c>
      <c r="D39" s="33"/>
      <c r="E39" s="10">
        <v>178.25</v>
      </c>
      <c r="F39" s="6">
        <f t="shared" si="8"/>
        <v>2139</v>
      </c>
      <c r="G39" s="6">
        <f t="shared" si="1"/>
        <v>0</v>
      </c>
      <c r="H39" s="6">
        <f t="shared" si="3"/>
        <v>0</v>
      </c>
      <c r="I39" s="58"/>
      <c r="J39" s="6">
        <f t="shared" si="7"/>
        <v>0</v>
      </c>
      <c r="K39" s="6"/>
      <c r="L39" s="22">
        <f t="shared" si="4"/>
        <v>3.5649999999999999</v>
      </c>
      <c r="M39" s="22">
        <f t="shared" si="5"/>
        <v>2.941125</v>
      </c>
      <c r="N39" s="23">
        <f t="shared" si="6"/>
        <v>13.546999999999999</v>
      </c>
    </row>
    <row r="40" spans="1:14" ht="25.5" hidden="1">
      <c r="A40" s="32" t="s">
        <v>88</v>
      </c>
      <c r="B40" s="18" t="s">
        <v>89</v>
      </c>
      <c r="C40" s="34">
        <v>7</v>
      </c>
      <c r="D40" s="34"/>
      <c r="E40" s="19">
        <v>3563.81</v>
      </c>
      <c r="F40" s="20">
        <f t="shared" si="8"/>
        <v>42765.72</v>
      </c>
      <c r="G40" s="20">
        <f t="shared" si="1"/>
        <v>0</v>
      </c>
      <c r="H40" s="20">
        <f t="shared" si="3"/>
        <v>0</v>
      </c>
      <c r="I40" s="59"/>
      <c r="J40" s="6">
        <f t="shared" si="7"/>
        <v>0</v>
      </c>
      <c r="K40" s="20"/>
      <c r="L40" s="24">
        <f t="shared" si="4"/>
        <v>71.276200000000003</v>
      </c>
      <c r="M40" s="24">
        <f t="shared" si="5"/>
        <v>58.802865000000004</v>
      </c>
      <c r="N40" s="25">
        <f t="shared" si="6"/>
        <v>270.84956</v>
      </c>
    </row>
    <row r="41" spans="1:14" ht="25.5" hidden="1">
      <c r="A41" s="32" t="s">
        <v>90</v>
      </c>
      <c r="B41" s="18" t="s">
        <v>91</v>
      </c>
      <c r="C41" s="34">
        <v>105</v>
      </c>
      <c r="D41" s="34"/>
      <c r="E41" s="19">
        <v>0</v>
      </c>
      <c r="F41" s="20">
        <f t="shared" si="8"/>
        <v>0</v>
      </c>
      <c r="G41" s="20">
        <f t="shared" si="1"/>
        <v>0</v>
      </c>
      <c r="H41" s="20">
        <f t="shared" si="3"/>
        <v>0</v>
      </c>
      <c r="I41" s="59"/>
      <c r="J41" s="6">
        <f t="shared" si="7"/>
        <v>0</v>
      </c>
      <c r="K41" s="20"/>
      <c r="L41" s="24">
        <f t="shared" si="4"/>
        <v>0</v>
      </c>
      <c r="M41" s="24">
        <f t="shared" si="5"/>
        <v>0</v>
      </c>
      <c r="N41" s="25">
        <f t="shared" si="6"/>
        <v>0</v>
      </c>
    </row>
    <row r="42" spans="1:14" hidden="1">
      <c r="A42" s="31" t="s">
        <v>92</v>
      </c>
      <c r="B42" s="3" t="s">
        <v>93</v>
      </c>
      <c r="C42" s="33">
        <v>1</v>
      </c>
      <c r="D42" s="33"/>
      <c r="E42" s="10">
        <v>156.16999999999999</v>
      </c>
      <c r="F42" s="6">
        <f t="shared" si="8"/>
        <v>1874.04</v>
      </c>
      <c r="G42" s="6">
        <f t="shared" si="1"/>
        <v>0</v>
      </c>
      <c r="H42" s="6">
        <f t="shared" si="3"/>
        <v>0</v>
      </c>
      <c r="I42" s="58"/>
      <c r="J42" s="6">
        <f t="shared" si="7"/>
        <v>0</v>
      </c>
      <c r="K42" s="6"/>
      <c r="L42" s="22">
        <f t="shared" si="4"/>
        <v>3.1233999999999997</v>
      </c>
      <c r="M42" s="22">
        <f t="shared" si="5"/>
        <v>2.5768049999999998</v>
      </c>
      <c r="N42" s="23">
        <f t="shared" si="6"/>
        <v>11.868919999999999</v>
      </c>
    </row>
    <row r="43" spans="1:14" ht="25.5" hidden="1">
      <c r="A43" s="31" t="s">
        <v>94</v>
      </c>
      <c r="B43" s="2" t="s">
        <v>95</v>
      </c>
      <c r="C43" s="33">
        <v>398</v>
      </c>
      <c r="D43" s="33"/>
      <c r="E43" s="10">
        <v>60.6</v>
      </c>
      <c r="F43" s="6">
        <f t="shared" si="8"/>
        <v>727.2</v>
      </c>
      <c r="G43" s="6">
        <f t="shared" si="1"/>
        <v>0</v>
      </c>
      <c r="H43" s="6">
        <f t="shared" si="3"/>
        <v>0</v>
      </c>
      <c r="I43" s="58"/>
      <c r="J43" s="6">
        <f t="shared" si="7"/>
        <v>0</v>
      </c>
      <c r="K43" s="6"/>
      <c r="L43" s="22">
        <f t="shared" si="4"/>
        <v>1.212</v>
      </c>
      <c r="M43" s="22">
        <f t="shared" si="5"/>
        <v>0.99990000000000012</v>
      </c>
      <c r="N43" s="23">
        <f t="shared" si="6"/>
        <v>4.6055999999999999</v>
      </c>
    </row>
    <row r="44" spans="1:14" ht="25.5" hidden="1">
      <c r="A44" s="31" t="s">
        <v>96</v>
      </c>
      <c r="B44" s="2" t="s">
        <v>97</v>
      </c>
      <c r="C44" s="33">
        <v>102</v>
      </c>
      <c r="D44" s="33"/>
      <c r="E44" s="10">
        <v>166.53</v>
      </c>
      <c r="F44" s="6">
        <f t="shared" si="8"/>
        <v>1998.3600000000001</v>
      </c>
      <c r="G44" s="6">
        <f t="shared" si="1"/>
        <v>0</v>
      </c>
      <c r="H44" s="6">
        <f t="shared" si="3"/>
        <v>0</v>
      </c>
      <c r="I44" s="58"/>
      <c r="J44" s="6">
        <f t="shared" si="7"/>
        <v>0</v>
      </c>
      <c r="K44" s="6"/>
      <c r="L44" s="22">
        <f t="shared" si="4"/>
        <v>3.3306</v>
      </c>
      <c r="M44" s="22">
        <f t="shared" si="5"/>
        <v>2.7477450000000001</v>
      </c>
      <c r="N44" s="23">
        <f t="shared" si="6"/>
        <v>12.656280000000001</v>
      </c>
    </row>
    <row r="45" spans="1:14" ht="25.5" hidden="1">
      <c r="A45" s="31" t="s">
        <v>98</v>
      </c>
      <c r="B45" s="2" t="s">
        <v>99</v>
      </c>
      <c r="C45" s="33">
        <v>453</v>
      </c>
      <c r="D45" s="33"/>
      <c r="E45" s="10">
        <v>90.94</v>
      </c>
      <c r="F45" s="6">
        <f t="shared" si="8"/>
        <v>1091.28</v>
      </c>
      <c r="G45" s="6">
        <f t="shared" si="1"/>
        <v>0</v>
      </c>
      <c r="H45" s="6">
        <f t="shared" si="3"/>
        <v>0</v>
      </c>
      <c r="I45" s="58"/>
      <c r="J45" s="6">
        <f t="shared" si="7"/>
        <v>0</v>
      </c>
      <c r="K45" s="6"/>
      <c r="L45" s="22">
        <f t="shared" si="4"/>
        <v>1.8188</v>
      </c>
      <c r="M45" s="22">
        <f t="shared" si="5"/>
        <v>1.50051</v>
      </c>
      <c r="N45" s="23">
        <f t="shared" si="6"/>
        <v>6.9114399999999998</v>
      </c>
    </row>
    <row r="46" spans="1:14" hidden="1">
      <c r="A46" s="31" t="s">
        <v>100</v>
      </c>
      <c r="B46" s="3" t="s">
        <v>101</v>
      </c>
      <c r="C46" s="33">
        <v>896</v>
      </c>
      <c r="D46" s="33"/>
      <c r="E46" s="10">
        <v>30.34</v>
      </c>
      <c r="F46" s="6">
        <f t="shared" si="8"/>
        <v>364.08</v>
      </c>
      <c r="G46" s="6">
        <f t="shared" si="1"/>
        <v>0</v>
      </c>
      <c r="H46" s="6">
        <f t="shared" si="3"/>
        <v>0</v>
      </c>
      <c r="I46" s="58"/>
      <c r="J46" s="6">
        <f t="shared" si="7"/>
        <v>0</v>
      </c>
      <c r="K46" s="6"/>
      <c r="L46" s="22">
        <f t="shared" si="4"/>
        <v>0.60680000000000001</v>
      </c>
      <c r="M46" s="22">
        <f t="shared" si="5"/>
        <v>0.50061</v>
      </c>
      <c r="N46" s="23">
        <f t="shared" si="6"/>
        <v>2.3058399999999999</v>
      </c>
    </row>
    <row r="47" spans="1:14" ht="25.5" hidden="1">
      <c r="A47" s="31" t="s">
        <v>102</v>
      </c>
      <c r="B47" s="2" t="s">
        <v>103</v>
      </c>
      <c r="C47" s="35">
        <v>5000</v>
      </c>
      <c r="D47" s="35"/>
      <c r="E47" s="10">
        <v>19.690000000000001</v>
      </c>
      <c r="F47" s="6">
        <f t="shared" si="8"/>
        <v>236.28000000000003</v>
      </c>
      <c r="G47" s="6">
        <f t="shared" si="1"/>
        <v>0</v>
      </c>
      <c r="H47" s="6">
        <f t="shared" si="3"/>
        <v>0</v>
      </c>
      <c r="I47" s="58"/>
      <c r="J47" s="6">
        <f t="shared" si="7"/>
        <v>0</v>
      </c>
      <c r="K47" s="6"/>
      <c r="L47" s="22">
        <f t="shared" si="4"/>
        <v>0.39380000000000004</v>
      </c>
      <c r="M47" s="22">
        <f t="shared" si="5"/>
        <v>0.32488500000000003</v>
      </c>
      <c r="N47" s="23">
        <f t="shared" si="6"/>
        <v>1.49644</v>
      </c>
    </row>
    <row r="48" spans="1:14" hidden="1">
      <c r="A48" s="31" t="s">
        <v>104</v>
      </c>
      <c r="B48" s="3" t="s">
        <v>105</v>
      </c>
      <c r="C48" s="35">
        <v>71224</v>
      </c>
      <c r="D48" s="35"/>
      <c r="E48" s="10">
        <v>17.97</v>
      </c>
      <c r="F48" s="6">
        <f t="shared" si="8"/>
        <v>215.64</v>
      </c>
      <c r="G48" s="6">
        <f t="shared" si="1"/>
        <v>0</v>
      </c>
      <c r="H48" s="6">
        <f t="shared" si="3"/>
        <v>0</v>
      </c>
      <c r="I48" s="58"/>
      <c r="J48" s="6">
        <f t="shared" si="7"/>
        <v>0</v>
      </c>
      <c r="K48" s="6"/>
      <c r="L48" s="22">
        <f t="shared" si="4"/>
        <v>0.3594</v>
      </c>
      <c r="M48" s="22">
        <f t="shared" si="5"/>
        <v>0.29650500000000002</v>
      </c>
      <c r="N48" s="23">
        <f t="shared" si="6"/>
        <v>1.3657199999999998</v>
      </c>
    </row>
    <row r="49" spans="1:14" ht="25.5" hidden="1">
      <c r="A49" s="70" t="s">
        <v>106</v>
      </c>
      <c r="B49" s="71" t="s">
        <v>107</v>
      </c>
      <c r="C49" s="69">
        <v>5055</v>
      </c>
      <c r="D49" s="69"/>
      <c r="E49" s="73">
        <v>30.26</v>
      </c>
      <c r="F49" s="74">
        <f t="shared" si="8"/>
        <v>363.12</v>
      </c>
      <c r="G49" s="74">
        <f t="shared" si="1"/>
        <v>0</v>
      </c>
      <c r="H49" s="74">
        <f t="shared" si="3"/>
        <v>0</v>
      </c>
      <c r="I49" s="75"/>
      <c r="J49" s="74">
        <f t="shared" si="7"/>
        <v>0</v>
      </c>
      <c r="K49" s="76"/>
      <c r="L49" s="22">
        <f t="shared" si="4"/>
        <v>0.60520000000000007</v>
      </c>
      <c r="M49" s="22">
        <f t="shared" si="5"/>
        <v>0.49929000000000007</v>
      </c>
      <c r="N49" s="23">
        <f t="shared" si="6"/>
        <v>2.29976</v>
      </c>
    </row>
    <row r="50" spans="1:14" hidden="1">
      <c r="A50" s="31" t="s">
        <v>108</v>
      </c>
      <c r="B50" s="2" t="s">
        <v>109</v>
      </c>
      <c r="C50" s="33">
        <v>49</v>
      </c>
      <c r="D50" s="33"/>
      <c r="E50" s="10">
        <v>15130.81</v>
      </c>
      <c r="F50" s="6">
        <f t="shared" si="8"/>
        <v>181569.72</v>
      </c>
      <c r="G50" s="6">
        <f t="shared" si="1"/>
        <v>0</v>
      </c>
      <c r="H50" s="6">
        <f t="shared" si="3"/>
        <v>0</v>
      </c>
      <c r="I50" s="58"/>
      <c r="J50" s="6">
        <f t="shared" si="7"/>
        <v>0</v>
      </c>
      <c r="K50" s="44"/>
      <c r="L50" s="22">
        <f t="shared" si="4"/>
        <v>302.61619999999999</v>
      </c>
      <c r="M50" s="22">
        <f t="shared" si="5"/>
        <v>249.658365</v>
      </c>
      <c r="N50" s="23">
        <f t="shared" si="6"/>
        <v>1149.94156</v>
      </c>
    </row>
    <row r="51" spans="1:14" hidden="1">
      <c r="A51" s="31" t="s">
        <v>110</v>
      </c>
      <c r="B51" s="3" t="s">
        <v>111</v>
      </c>
      <c r="C51" s="33">
        <v>2</v>
      </c>
      <c r="D51" s="33"/>
      <c r="E51" s="10">
        <v>30276.79</v>
      </c>
      <c r="F51" s="6">
        <f t="shared" si="8"/>
        <v>363321.48</v>
      </c>
      <c r="G51" s="6">
        <f t="shared" si="1"/>
        <v>0</v>
      </c>
      <c r="H51" s="6">
        <f t="shared" si="3"/>
        <v>0</v>
      </c>
      <c r="I51" s="58"/>
      <c r="J51" s="6">
        <f t="shared" si="7"/>
        <v>0</v>
      </c>
      <c r="K51" s="44"/>
      <c r="L51" s="22">
        <f t="shared" si="4"/>
        <v>605.53579999999999</v>
      </c>
      <c r="M51" s="22">
        <f t="shared" si="5"/>
        <v>499.56703500000003</v>
      </c>
      <c r="N51" s="23">
        <f t="shared" si="6"/>
        <v>2301.03604</v>
      </c>
    </row>
    <row r="52" spans="1:14" hidden="1">
      <c r="A52" s="31" t="s">
        <v>112</v>
      </c>
      <c r="B52" s="2" t="s">
        <v>113</v>
      </c>
      <c r="C52" s="33">
        <v>1</v>
      </c>
      <c r="D52" s="33"/>
      <c r="E52" s="10">
        <v>1893.3</v>
      </c>
      <c r="F52" s="6">
        <f t="shared" si="8"/>
        <v>22719.599999999999</v>
      </c>
      <c r="G52" s="6">
        <f t="shared" si="1"/>
        <v>0</v>
      </c>
      <c r="H52" s="6">
        <f t="shared" si="3"/>
        <v>0</v>
      </c>
      <c r="I52" s="58"/>
      <c r="J52" s="6">
        <f t="shared" si="7"/>
        <v>0</v>
      </c>
      <c r="K52" s="44"/>
      <c r="L52" s="22">
        <f t="shared" si="4"/>
        <v>37.866</v>
      </c>
      <c r="M52" s="22">
        <f t="shared" si="5"/>
        <v>31.239450000000001</v>
      </c>
      <c r="N52" s="23">
        <f t="shared" si="6"/>
        <v>143.89079999999998</v>
      </c>
    </row>
    <row r="53" spans="1:14" hidden="1">
      <c r="A53" s="31" t="s">
        <v>114</v>
      </c>
      <c r="B53" s="2" t="s">
        <v>115</v>
      </c>
      <c r="C53" s="33">
        <v>2</v>
      </c>
      <c r="D53" s="33"/>
      <c r="E53" s="10">
        <v>3771.35</v>
      </c>
      <c r="F53" s="6">
        <f t="shared" si="8"/>
        <v>45256.2</v>
      </c>
      <c r="G53" s="6">
        <f t="shared" si="1"/>
        <v>0</v>
      </c>
      <c r="H53" s="6">
        <f t="shared" si="3"/>
        <v>0</v>
      </c>
      <c r="I53" s="58"/>
      <c r="J53" s="6">
        <f t="shared" si="7"/>
        <v>0</v>
      </c>
      <c r="K53" s="44"/>
      <c r="L53" s="22">
        <f t="shared" si="4"/>
        <v>75.427000000000007</v>
      </c>
      <c r="M53" s="22">
        <f t="shared" si="5"/>
        <v>62.227274999999999</v>
      </c>
      <c r="N53" s="23">
        <f t="shared" si="6"/>
        <v>286.62259999999998</v>
      </c>
    </row>
    <row r="54" spans="1:14" hidden="1">
      <c r="A54" s="31" t="s">
        <v>116</v>
      </c>
      <c r="B54" s="3" t="s">
        <v>117</v>
      </c>
      <c r="C54" s="33">
        <v>2</v>
      </c>
      <c r="D54" s="33"/>
      <c r="E54" s="10">
        <v>7557.86</v>
      </c>
      <c r="F54" s="6">
        <f t="shared" si="8"/>
        <v>90694.319999999992</v>
      </c>
      <c r="G54" s="6">
        <f t="shared" si="1"/>
        <v>0</v>
      </c>
      <c r="H54" s="6">
        <f t="shared" si="3"/>
        <v>0</v>
      </c>
      <c r="I54" s="58"/>
      <c r="J54" s="6">
        <f t="shared" si="7"/>
        <v>0</v>
      </c>
      <c r="K54" s="44"/>
      <c r="L54" s="22">
        <f t="shared" si="4"/>
        <v>151.15719999999999</v>
      </c>
      <c r="M54" s="22">
        <f t="shared" si="5"/>
        <v>124.70469</v>
      </c>
      <c r="N54" s="23">
        <f t="shared" si="6"/>
        <v>574.39735999999994</v>
      </c>
    </row>
    <row r="55" spans="1:14" ht="25.5" hidden="1">
      <c r="A55" s="31" t="s">
        <v>118</v>
      </c>
      <c r="B55" s="2" t="s">
        <v>119</v>
      </c>
      <c r="C55" s="33">
        <v>222</v>
      </c>
      <c r="D55" s="33"/>
      <c r="E55" s="10">
        <v>30.34</v>
      </c>
      <c r="F55" s="6">
        <f t="shared" si="8"/>
        <v>364.08</v>
      </c>
      <c r="G55" s="6">
        <f t="shared" si="1"/>
        <v>0</v>
      </c>
      <c r="H55" s="6">
        <f t="shared" si="3"/>
        <v>0</v>
      </c>
      <c r="I55" s="58"/>
      <c r="J55" s="6">
        <f t="shared" si="7"/>
        <v>0</v>
      </c>
      <c r="K55" s="6"/>
      <c r="L55" s="22">
        <f t="shared" si="4"/>
        <v>0.60680000000000001</v>
      </c>
      <c r="M55" s="22">
        <f t="shared" si="5"/>
        <v>0.50061</v>
      </c>
      <c r="N55" s="23">
        <f t="shared" si="6"/>
        <v>2.3058399999999999</v>
      </c>
    </row>
    <row r="56" spans="1:14" ht="25.5" hidden="1">
      <c r="A56" s="32" t="s">
        <v>120</v>
      </c>
      <c r="B56" s="18" t="s">
        <v>121</v>
      </c>
      <c r="C56" s="34">
        <v>220</v>
      </c>
      <c r="D56" s="34"/>
      <c r="E56" s="19">
        <v>14.1</v>
      </c>
      <c r="F56" s="20">
        <f t="shared" si="8"/>
        <v>169.2</v>
      </c>
      <c r="G56" s="20">
        <f t="shared" si="1"/>
        <v>0</v>
      </c>
      <c r="H56" s="20">
        <f t="shared" si="3"/>
        <v>0</v>
      </c>
      <c r="I56" s="59"/>
      <c r="J56" s="6">
        <f t="shared" si="7"/>
        <v>0</v>
      </c>
      <c r="K56" s="20"/>
      <c r="L56" s="24">
        <f t="shared" si="4"/>
        <v>0.28199999999999997</v>
      </c>
      <c r="M56" s="24">
        <f t="shared" si="5"/>
        <v>0.23265</v>
      </c>
      <c r="N56" s="25">
        <f t="shared" si="6"/>
        <v>1.0715999999999999</v>
      </c>
    </row>
    <row r="57" spans="1:14" hidden="1">
      <c r="A57" s="32" t="s">
        <v>122</v>
      </c>
      <c r="B57" s="21" t="s">
        <v>123</v>
      </c>
      <c r="C57" s="34">
        <v>2</v>
      </c>
      <c r="D57" s="34"/>
      <c r="E57" s="19">
        <v>10039.5</v>
      </c>
      <c r="F57" s="20">
        <f t="shared" si="8"/>
        <v>120474</v>
      </c>
      <c r="G57" s="20">
        <f t="shared" si="1"/>
        <v>0</v>
      </c>
      <c r="H57" s="20">
        <f t="shared" si="3"/>
        <v>0</v>
      </c>
      <c r="I57" s="59"/>
      <c r="J57" s="6">
        <f t="shared" si="7"/>
        <v>0</v>
      </c>
      <c r="K57" s="20"/>
      <c r="L57" s="24">
        <f t="shared" si="4"/>
        <v>200.79</v>
      </c>
      <c r="M57" s="24">
        <f t="shared" si="5"/>
        <v>165.65175000000002</v>
      </c>
      <c r="N57" s="25">
        <f t="shared" si="6"/>
        <v>763.00199999999995</v>
      </c>
    </row>
    <row r="58" spans="1:14" ht="25.5" hidden="1">
      <c r="A58" s="31" t="s">
        <v>124</v>
      </c>
      <c r="B58" s="2" t="s">
        <v>125</v>
      </c>
      <c r="C58" s="33">
        <v>100</v>
      </c>
      <c r="D58" s="33"/>
      <c r="E58" s="10">
        <v>189.15</v>
      </c>
      <c r="F58" s="6">
        <f t="shared" si="8"/>
        <v>2269.8000000000002</v>
      </c>
      <c r="G58" s="6">
        <f t="shared" si="1"/>
        <v>0</v>
      </c>
      <c r="H58" s="6">
        <f t="shared" si="3"/>
        <v>0</v>
      </c>
      <c r="I58" s="58"/>
      <c r="J58" s="6">
        <f t="shared" si="7"/>
        <v>0</v>
      </c>
      <c r="K58" s="6"/>
      <c r="L58" s="22">
        <f t="shared" si="4"/>
        <v>3.7830000000000004</v>
      </c>
      <c r="M58" s="22">
        <f t="shared" si="5"/>
        <v>3.1209750000000001</v>
      </c>
      <c r="N58" s="23">
        <f t="shared" si="6"/>
        <v>14.375400000000001</v>
      </c>
    </row>
    <row r="59" spans="1:14" ht="25.5" hidden="1">
      <c r="A59" s="31" t="s">
        <v>126</v>
      </c>
      <c r="B59" s="2" t="s">
        <v>127</v>
      </c>
      <c r="C59" s="33">
        <v>250</v>
      </c>
      <c r="D59" s="33"/>
      <c r="E59" s="10">
        <v>51.89</v>
      </c>
      <c r="F59" s="6">
        <f t="shared" si="8"/>
        <v>622.68000000000006</v>
      </c>
      <c r="G59" s="6">
        <f t="shared" si="1"/>
        <v>0</v>
      </c>
      <c r="H59" s="6">
        <f t="shared" si="3"/>
        <v>0</v>
      </c>
      <c r="I59" s="58"/>
      <c r="J59" s="6">
        <f t="shared" si="7"/>
        <v>0</v>
      </c>
      <c r="K59" s="6"/>
      <c r="L59" s="22">
        <f t="shared" si="4"/>
        <v>1.0378000000000001</v>
      </c>
      <c r="M59" s="22">
        <f t="shared" si="5"/>
        <v>0.85618500000000008</v>
      </c>
      <c r="N59" s="23">
        <f t="shared" si="6"/>
        <v>3.9436399999999998</v>
      </c>
    </row>
    <row r="60" spans="1:14" ht="38.25" hidden="1">
      <c r="A60" s="31" t="s">
        <v>128</v>
      </c>
      <c r="B60" s="3" t="s">
        <v>129</v>
      </c>
      <c r="C60" s="33">
        <v>173</v>
      </c>
      <c r="D60" s="33"/>
      <c r="E60" s="10">
        <v>88.3</v>
      </c>
      <c r="F60" s="6">
        <f t="shared" si="8"/>
        <v>1059.5999999999999</v>
      </c>
      <c r="G60" s="6">
        <f t="shared" si="1"/>
        <v>0</v>
      </c>
      <c r="H60" s="6">
        <f t="shared" si="3"/>
        <v>0</v>
      </c>
      <c r="I60" s="58"/>
      <c r="J60" s="6">
        <f t="shared" si="7"/>
        <v>0</v>
      </c>
      <c r="K60" s="6"/>
      <c r="L60" s="22">
        <f t="shared" si="4"/>
        <v>1.766</v>
      </c>
      <c r="M60" s="22">
        <f t="shared" si="5"/>
        <v>1.45695</v>
      </c>
      <c r="N60" s="23">
        <f t="shared" si="6"/>
        <v>6.7107999999999999</v>
      </c>
    </row>
    <row r="61" spans="1:14" ht="38.25" hidden="1">
      <c r="A61" s="31" t="s">
        <v>130</v>
      </c>
      <c r="B61" s="2" t="s">
        <v>131</v>
      </c>
      <c r="C61" s="35">
        <v>2060</v>
      </c>
      <c r="D61" s="35"/>
      <c r="E61" s="10">
        <v>42.79</v>
      </c>
      <c r="F61" s="6">
        <f t="shared" si="8"/>
        <v>513.48</v>
      </c>
      <c r="G61" s="6">
        <f t="shared" si="1"/>
        <v>0</v>
      </c>
      <c r="H61" s="6">
        <f t="shared" si="3"/>
        <v>0</v>
      </c>
      <c r="I61" s="58"/>
      <c r="J61" s="6">
        <f t="shared" si="7"/>
        <v>0</v>
      </c>
      <c r="K61" s="6"/>
      <c r="L61" s="22">
        <f t="shared" si="4"/>
        <v>0.85580000000000001</v>
      </c>
      <c r="M61" s="22">
        <f t="shared" si="5"/>
        <v>0.70603499999999997</v>
      </c>
      <c r="N61" s="23">
        <f t="shared" si="6"/>
        <v>3.25204</v>
      </c>
    </row>
    <row r="62" spans="1:14" ht="38.25" hidden="1">
      <c r="A62" s="31" t="s">
        <v>132</v>
      </c>
      <c r="B62" s="2" t="s">
        <v>133</v>
      </c>
      <c r="C62" s="33">
        <v>500</v>
      </c>
      <c r="D62" s="33"/>
      <c r="E62" s="10">
        <v>116.41</v>
      </c>
      <c r="F62" s="6">
        <f t="shared" si="8"/>
        <v>1396.92</v>
      </c>
      <c r="G62" s="6">
        <f t="shared" si="1"/>
        <v>0</v>
      </c>
      <c r="H62" s="6">
        <f t="shared" si="3"/>
        <v>0</v>
      </c>
      <c r="I62" s="58"/>
      <c r="J62" s="6">
        <f t="shared" si="7"/>
        <v>0</v>
      </c>
      <c r="K62" s="6"/>
      <c r="L62" s="22">
        <f t="shared" si="4"/>
        <v>2.3281999999999998</v>
      </c>
      <c r="M62" s="22">
        <f t="shared" si="5"/>
        <v>1.9207650000000001</v>
      </c>
      <c r="N62" s="23">
        <f t="shared" si="6"/>
        <v>8.8471599999999988</v>
      </c>
    </row>
    <row r="63" spans="1:14" ht="38.25" hidden="1">
      <c r="A63" s="31" t="s">
        <v>134</v>
      </c>
      <c r="B63" s="2" t="s">
        <v>135</v>
      </c>
      <c r="C63" s="33">
        <v>600</v>
      </c>
      <c r="D63" s="33"/>
      <c r="E63" s="10">
        <v>34.619999999999997</v>
      </c>
      <c r="F63" s="6">
        <f t="shared" si="8"/>
        <v>415.43999999999994</v>
      </c>
      <c r="G63" s="6">
        <f t="shared" si="1"/>
        <v>0</v>
      </c>
      <c r="H63" s="6">
        <f t="shared" si="3"/>
        <v>0</v>
      </c>
      <c r="I63" s="58"/>
      <c r="J63" s="6">
        <f t="shared" si="7"/>
        <v>0</v>
      </c>
      <c r="K63" s="6"/>
      <c r="L63" s="22">
        <f t="shared" si="4"/>
        <v>0.69240000000000002</v>
      </c>
      <c r="M63" s="22">
        <f t="shared" si="5"/>
        <v>0.57123000000000002</v>
      </c>
      <c r="N63" s="23">
        <f t="shared" si="6"/>
        <v>2.6311199999999997</v>
      </c>
    </row>
    <row r="64" spans="1:14" ht="38.25" hidden="1">
      <c r="A64" s="31" t="s">
        <v>136</v>
      </c>
      <c r="B64" s="2" t="s">
        <v>137</v>
      </c>
      <c r="C64" s="33">
        <v>600</v>
      </c>
      <c r="D64" s="33"/>
      <c r="E64" s="10">
        <v>5.69</v>
      </c>
      <c r="F64" s="6">
        <f t="shared" si="8"/>
        <v>68.28</v>
      </c>
      <c r="G64" s="6">
        <f t="shared" si="1"/>
        <v>0</v>
      </c>
      <c r="H64" s="6">
        <f t="shared" si="3"/>
        <v>0</v>
      </c>
      <c r="I64" s="58"/>
      <c r="J64" s="6">
        <f t="shared" si="7"/>
        <v>0</v>
      </c>
      <c r="K64" s="6"/>
      <c r="L64" s="22">
        <f t="shared" si="4"/>
        <v>0.11380000000000001</v>
      </c>
      <c r="M64" s="22">
        <f t="shared" si="5"/>
        <v>9.388500000000001E-2</v>
      </c>
      <c r="N64" s="23">
        <f t="shared" si="6"/>
        <v>0.43244000000000005</v>
      </c>
    </row>
    <row r="65" spans="1:14" ht="25.5" hidden="1">
      <c r="A65" s="31" t="s">
        <v>138</v>
      </c>
      <c r="B65" s="3" t="s">
        <v>139</v>
      </c>
      <c r="C65" s="33">
        <v>600</v>
      </c>
      <c r="D65" s="33"/>
      <c r="E65" s="10">
        <v>44.98</v>
      </c>
      <c r="F65" s="6">
        <f t="shared" si="8"/>
        <v>539.76</v>
      </c>
      <c r="G65" s="6">
        <f t="shared" si="1"/>
        <v>0</v>
      </c>
      <c r="H65" s="6">
        <f t="shared" si="3"/>
        <v>0</v>
      </c>
      <c r="I65" s="58"/>
      <c r="J65" s="6">
        <f t="shared" si="7"/>
        <v>0</v>
      </c>
      <c r="K65" s="6"/>
      <c r="L65" s="22">
        <f t="shared" si="4"/>
        <v>0.89959999999999996</v>
      </c>
      <c r="M65" s="22">
        <f t="shared" si="5"/>
        <v>0.74217</v>
      </c>
      <c r="N65" s="23">
        <f t="shared" si="6"/>
        <v>3.4184799999999997</v>
      </c>
    </row>
    <row r="66" spans="1:14" hidden="1">
      <c r="A66" s="31" t="s">
        <v>140</v>
      </c>
      <c r="B66" s="3" t="s">
        <v>141</v>
      </c>
      <c r="C66" s="33">
        <v>108</v>
      </c>
      <c r="D66" s="33"/>
      <c r="E66" s="10">
        <v>1338.16</v>
      </c>
      <c r="F66" s="6">
        <f t="shared" si="8"/>
        <v>16057.920000000002</v>
      </c>
      <c r="G66" s="6">
        <f t="shared" si="1"/>
        <v>0</v>
      </c>
      <c r="H66" s="6">
        <f t="shared" si="3"/>
        <v>0</v>
      </c>
      <c r="I66" s="58"/>
      <c r="J66" s="6">
        <f t="shared" si="7"/>
        <v>0</v>
      </c>
      <c r="K66" s="6"/>
      <c r="L66" s="22">
        <f t="shared" si="4"/>
        <v>26.763200000000001</v>
      </c>
      <c r="M66" s="22">
        <f t="shared" si="5"/>
        <v>22.079640000000001</v>
      </c>
      <c r="N66" s="23">
        <f t="shared" si="6"/>
        <v>101.70016</v>
      </c>
    </row>
    <row r="67" spans="1:14" ht="25.5" hidden="1">
      <c r="A67" s="32" t="s">
        <v>142</v>
      </c>
      <c r="B67" s="18" t="s">
        <v>143</v>
      </c>
      <c r="C67" s="34">
        <v>420</v>
      </c>
      <c r="D67" s="34"/>
      <c r="E67" s="19">
        <v>584.47</v>
      </c>
      <c r="F67" s="20">
        <f t="shared" si="8"/>
        <v>7013.64</v>
      </c>
      <c r="G67" s="20">
        <f t="shared" si="1"/>
        <v>0</v>
      </c>
      <c r="H67" s="20">
        <f t="shared" si="3"/>
        <v>0</v>
      </c>
      <c r="I67" s="59"/>
      <c r="J67" s="6">
        <f t="shared" si="7"/>
        <v>0</v>
      </c>
      <c r="K67" s="20"/>
      <c r="L67" s="24">
        <f t="shared" si="4"/>
        <v>11.689400000000001</v>
      </c>
      <c r="M67" s="24">
        <f t="shared" si="5"/>
        <v>9.6437550000000005</v>
      </c>
      <c r="N67" s="25">
        <f t="shared" si="6"/>
        <v>44.419719999999998</v>
      </c>
    </row>
    <row r="68" spans="1:14" ht="38.25" hidden="1">
      <c r="A68" s="32" t="s">
        <v>144</v>
      </c>
      <c r="B68" s="18" t="s">
        <v>145</v>
      </c>
      <c r="C68" s="34">
        <v>1</v>
      </c>
      <c r="D68" s="34"/>
      <c r="E68" s="19">
        <v>24.24</v>
      </c>
      <c r="F68" s="20">
        <f t="shared" si="8"/>
        <v>290.88</v>
      </c>
      <c r="G68" s="20">
        <f t="shared" ref="G68:G82" si="9">F68*D68</f>
        <v>0</v>
      </c>
      <c r="H68" s="20">
        <f t="shared" si="3"/>
        <v>0</v>
      </c>
      <c r="I68" s="59"/>
      <c r="J68" s="6">
        <f t="shared" si="7"/>
        <v>0</v>
      </c>
      <c r="K68" s="20"/>
      <c r="L68" s="24">
        <f t="shared" si="4"/>
        <v>0.48479999999999995</v>
      </c>
      <c r="M68" s="24">
        <f t="shared" si="5"/>
        <v>0.39995999999999998</v>
      </c>
      <c r="N68" s="25">
        <f t="shared" si="6"/>
        <v>1.8422399999999999</v>
      </c>
    </row>
    <row r="69" spans="1:14" ht="38.25" hidden="1">
      <c r="A69" s="32" t="s">
        <v>146</v>
      </c>
      <c r="B69" s="18" t="s">
        <v>147</v>
      </c>
      <c r="C69" s="34">
        <v>1</v>
      </c>
      <c r="D69" s="34"/>
      <c r="E69" s="19">
        <v>13.85</v>
      </c>
      <c r="F69" s="20">
        <f t="shared" si="8"/>
        <v>166.2</v>
      </c>
      <c r="G69" s="20">
        <f t="shared" si="9"/>
        <v>0</v>
      </c>
      <c r="H69" s="20">
        <f t="shared" ref="H69:H82" si="10">E69*D69</f>
        <v>0</v>
      </c>
      <c r="I69" s="59"/>
      <c r="J69" s="6">
        <f t="shared" si="7"/>
        <v>0</v>
      </c>
      <c r="K69" s="20"/>
      <c r="L69" s="24">
        <f t="shared" ref="L69:L82" si="11">(E69*2%)</f>
        <v>0.27700000000000002</v>
      </c>
      <c r="M69" s="24">
        <f t="shared" ref="M69:M82" si="12">(E69*1.65%)</f>
        <v>0.22852500000000001</v>
      </c>
      <c r="N69" s="25">
        <f t="shared" ref="N69:N82" si="13">E69*7.6%</f>
        <v>1.0526</v>
      </c>
    </row>
    <row r="70" spans="1:14" ht="38.25" hidden="1">
      <c r="A70" s="32" t="s">
        <v>148</v>
      </c>
      <c r="B70" s="18" t="s">
        <v>149</v>
      </c>
      <c r="C70" s="34">
        <v>1</v>
      </c>
      <c r="D70" s="34"/>
      <c r="E70" s="19">
        <v>24.22</v>
      </c>
      <c r="F70" s="20">
        <f t="shared" si="8"/>
        <v>290.64</v>
      </c>
      <c r="G70" s="20">
        <f t="shared" si="9"/>
        <v>0</v>
      </c>
      <c r="H70" s="20">
        <f t="shared" si="10"/>
        <v>0</v>
      </c>
      <c r="I70" s="59"/>
      <c r="J70" s="6">
        <f t="shared" si="7"/>
        <v>0</v>
      </c>
      <c r="K70" s="20"/>
      <c r="L70" s="24">
        <f t="shared" si="11"/>
        <v>0.4844</v>
      </c>
      <c r="M70" s="24">
        <f t="shared" si="12"/>
        <v>0.39962999999999999</v>
      </c>
      <c r="N70" s="25">
        <f t="shared" si="13"/>
        <v>1.8407199999999999</v>
      </c>
    </row>
    <row r="71" spans="1:14" ht="38.25" hidden="1">
      <c r="A71" s="32" t="s">
        <v>150</v>
      </c>
      <c r="B71" s="18" t="s">
        <v>151</v>
      </c>
      <c r="C71" s="34">
        <v>10</v>
      </c>
      <c r="D71" s="34"/>
      <c r="E71" s="19">
        <v>75.77</v>
      </c>
      <c r="F71" s="20">
        <f t="shared" si="8"/>
        <v>909.24</v>
      </c>
      <c r="G71" s="20">
        <f t="shared" si="9"/>
        <v>0</v>
      </c>
      <c r="H71" s="20">
        <f t="shared" si="10"/>
        <v>0</v>
      </c>
      <c r="I71" s="59"/>
      <c r="J71" s="6">
        <f t="shared" si="7"/>
        <v>0</v>
      </c>
      <c r="K71" s="20"/>
      <c r="L71" s="24">
        <f t="shared" si="11"/>
        <v>1.5153999999999999</v>
      </c>
      <c r="M71" s="24">
        <f t="shared" si="12"/>
        <v>1.250205</v>
      </c>
      <c r="N71" s="25">
        <f t="shared" si="13"/>
        <v>5.7585199999999999</v>
      </c>
    </row>
    <row r="72" spans="1:14" ht="38.25" hidden="1">
      <c r="A72" s="32" t="s">
        <v>152</v>
      </c>
      <c r="B72" s="18" t="s">
        <v>153</v>
      </c>
      <c r="C72" s="34">
        <v>1</v>
      </c>
      <c r="D72" s="34"/>
      <c r="E72" s="19">
        <v>21.27</v>
      </c>
      <c r="F72" s="20">
        <f t="shared" si="8"/>
        <v>255.24</v>
      </c>
      <c r="G72" s="20">
        <f t="shared" si="9"/>
        <v>0</v>
      </c>
      <c r="H72" s="20">
        <f t="shared" si="10"/>
        <v>0</v>
      </c>
      <c r="I72" s="59"/>
      <c r="J72" s="6">
        <f t="shared" si="7"/>
        <v>0</v>
      </c>
      <c r="K72" s="20"/>
      <c r="L72" s="24">
        <f t="shared" si="11"/>
        <v>0.4254</v>
      </c>
      <c r="M72" s="24">
        <f t="shared" si="12"/>
        <v>0.35095500000000002</v>
      </c>
      <c r="N72" s="25">
        <f t="shared" si="13"/>
        <v>1.61652</v>
      </c>
    </row>
    <row r="73" spans="1:14" ht="25.5" hidden="1">
      <c r="A73" s="31" t="s">
        <v>154</v>
      </c>
      <c r="B73" s="14" t="s">
        <v>155</v>
      </c>
      <c r="C73" s="33">
        <v>862</v>
      </c>
      <c r="D73" s="33"/>
      <c r="E73" s="11">
        <f t="shared" ref="E73:E81" si="14">F73/12</f>
        <v>59.089166666666664</v>
      </c>
      <c r="F73" s="6">
        <v>709.06999999999994</v>
      </c>
      <c r="G73" s="6">
        <f t="shared" si="9"/>
        <v>0</v>
      </c>
      <c r="H73" s="6">
        <f t="shared" si="10"/>
        <v>0</v>
      </c>
      <c r="I73" s="58"/>
      <c r="J73" s="6">
        <f t="shared" si="7"/>
        <v>0</v>
      </c>
      <c r="K73" s="6"/>
      <c r="L73" s="22">
        <f t="shared" si="11"/>
        <v>1.1817833333333334</v>
      </c>
      <c r="M73" s="22">
        <f t="shared" si="12"/>
        <v>0.97497124999999996</v>
      </c>
      <c r="N73" s="23">
        <f t="shared" si="13"/>
        <v>4.4907766666666662</v>
      </c>
    </row>
    <row r="74" spans="1:14" ht="25.5" hidden="1">
      <c r="A74" s="31" t="s">
        <v>156</v>
      </c>
      <c r="B74" s="14" t="s">
        <v>157</v>
      </c>
      <c r="C74" s="35">
        <v>2024</v>
      </c>
      <c r="D74" s="35"/>
      <c r="E74" s="11">
        <v>14.42</v>
      </c>
      <c r="F74" s="6">
        <v>173.04</v>
      </c>
      <c r="G74" s="6">
        <f t="shared" si="9"/>
        <v>0</v>
      </c>
      <c r="H74" s="6">
        <f t="shared" si="10"/>
        <v>0</v>
      </c>
      <c r="I74" s="58"/>
      <c r="J74" s="6">
        <f t="shared" si="7"/>
        <v>0</v>
      </c>
      <c r="K74" s="6"/>
      <c r="L74" s="22">
        <f t="shared" si="11"/>
        <v>0.28839999999999999</v>
      </c>
      <c r="M74" s="22">
        <f t="shared" si="12"/>
        <v>0.23793</v>
      </c>
      <c r="N74" s="23">
        <f t="shared" si="13"/>
        <v>1.09592</v>
      </c>
    </row>
    <row r="75" spans="1:14" ht="25.5" hidden="1">
      <c r="A75" s="31" t="s">
        <v>158</v>
      </c>
      <c r="B75" s="2" t="s">
        <v>159</v>
      </c>
      <c r="C75" s="35">
        <v>1561</v>
      </c>
      <c r="D75" s="35"/>
      <c r="E75" s="10">
        <f t="shared" si="14"/>
        <v>97.29</v>
      </c>
      <c r="F75" s="6">
        <v>1167.48</v>
      </c>
      <c r="G75" s="6">
        <f t="shared" si="9"/>
        <v>0</v>
      </c>
      <c r="H75" s="6">
        <f t="shared" si="10"/>
        <v>0</v>
      </c>
      <c r="I75" s="58"/>
      <c r="J75" s="6">
        <f t="shared" ref="J75:J82" si="15">H75*I75</f>
        <v>0</v>
      </c>
      <c r="K75" s="6"/>
      <c r="L75" s="22">
        <f t="shared" si="11"/>
        <v>1.9458000000000002</v>
      </c>
      <c r="M75" s="22">
        <f t="shared" si="12"/>
        <v>1.6052850000000001</v>
      </c>
      <c r="N75" s="23">
        <f t="shared" si="13"/>
        <v>7.3940400000000004</v>
      </c>
    </row>
    <row r="76" spans="1:14" ht="25.5" hidden="1">
      <c r="A76" s="31" t="s">
        <v>160</v>
      </c>
      <c r="B76" s="3" t="s">
        <v>161</v>
      </c>
      <c r="C76" s="33">
        <v>28</v>
      </c>
      <c r="D76" s="33"/>
      <c r="E76" s="10">
        <v>77.33</v>
      </c>
      <c r="F76" s="6">
        <v>927.96</v>
      </c>
      <c r="G76" s="6">
        <f t="shared" si="9"/>
        <v>0</v>
      </c>
      <c r="H76" s="6">
        <f t="shared" si="10"/>
        <v>0</v>
      </c>
      <c r="I76" s="58"/>
      <c r="J76" s="6">
        <f t="shared" si="15"/>
        <v>0</v>
      </c>
      <c r="K76" s="6"/>
      <c r="L76" s="22">
        <f t="shared" si="11"/>
        <v>1.5466</v>
      </c>
      <c r="M76" s="22">
        <f t="shared" si="12"/>
        <v>1.2759450000000001</v>
      </c>
      <c r="N76" s="23">
        <f t="shared" si="13"/>
        <v>5.8770799999999994</v>
      </c>
    </row>
    <row r="77" spans="1:14" ht="25.5" hidden="1">
      <c r="A77" s="31" t="s">
        <v>162</v>
      </c>
      <c r="B77" s="2" t="s">
        <v>163</v>
      </c>
      <c r="C77" s="33">
        <v>50</v>
      </c>
      <c r="D77" s="33"/>
      <c r="E77" s="10">
        <f t="shared" si="14"/>
        <v>38.67</v>
      </c>
      <c r="F77" s="6">
        <v>464.04</v>
      </c>
      <c r="G77" s="6">
        <f t="shared" si="9"/>
        <v>0</v>
      </c>
      <c r="H77" s="6">
        <f t="shared" si="10"/>
        <v>0</v>
      </c>
      <c r="I77" s="58"/>
      <c r="J77" s="6">
        <f t="shared" si="15"/>
        <v>0</v>
      </c>
      <c r="K77" s="6"/>
      <c r="L77" s="22">
        <f t="shared" si="11"/>
        <v>0.77340000000000009</v>
      </c>
      <c r="M77" s="22">
        <f t="shared" si="12"/>
        <v>0.63805500000000004</v>
      </c>
      <c r="N77" s="23">
        <f t="shared" si="13"/>
        <v>2.93892</v>
      </c>
    </row>
    <row r="78" spans="1:14" hidden="1">
      <c r="A78" s="31" t="s">
        <v>164</v>
      </c>
      <c r="B78" s="14" t="s">
        <v>165</v>
      </c>
      <c r="C78" s="33">
        <v>20</v>
      </c>
      <c r="D78" s="33"/>
      <c r="E78" s="11">
        <v>426.88</v>
      </c>
      <c r="F78" s="6">
        <v>5122.5600000000004</v>
      </c>
      <c r="G78" s="6">
        <f t="shared" si="9"/>
        <v>0</v>
      </c>
      <c r="H78" s="6">
        <f t="shared" si="10"/>
        <v>0</v>
      </c>
      <c r="I78" s="58"/>
      <c r="J78" s="6">
        <f t="shared" si="15"/>
        <v>0</v>
      </c>
      <c r="K78" s="6"/>
      <c r="L78" s="22">
        <f t="shared" si="11"/>
        <v>8.5375999999999994</v>
      </c>
      <c r="M78" s="22">
        <f t="shared" si="12"/>
        <v>7.04352</v>
      </c>
      <c r="N78" s="23">
        <f t="shared" si="13"/>
        <v>32.442880000000002</v>
      </c>
    </row>
    <row r="79" spans="1:14" ht="25.5" hidden="1">
      <c r="A79" s="31" t="s">
        <v>166</v>
      </c>
      <c r="B79" s="2" t="s">
        <v>167</v>
      </c>
      <c r="C79" s="33">
        <v>15</v>
      </c>
      <c r="D79" s="33"/>
      <c r="E79" s="10">
        <f t="shared" si="14"/>
        <v>392.84999999999997</v>
      </c>
      <c r="F79" s="6">
        <v>4714.2</v>
      </c>
      <c r="G79" s="6">
        <f t="shared" si="9"/>
        <v>0</v>
      </c>
      <c r="H79" s="6">
        <f t="shared" si="10"/>
        <v>0</v>
      </c>
      <c r="I79" s="58"/>
      <c r="J79" s="6">
        <f t="shared" si="15"/>
        <v>0</v>
      </c>
      <c r="K79" s="6"/>
      <c r="L79" s="22">
        <f t="shared" si="11"/>
        <v>7.8569999999999993</v>
      </c>
      <c r="M79" s="22">
        <f t="shared" si="12"/>
        <v>6.4820250000000001</v>
      </c>
      <c r="N79" s="23">
        <f t="shared" si="13"/>
        <v>29.856599999999997</v>
      </c>
    </row>
    <row r="80" spans="1:14" hidden="1">
      <c r="A80" s="31" t="s">
        <v>168</v>
      </c>
      <c r="B80" s="14" t="s">
        <v>169</v>
      </c>
      <c r="C80" s="33">
        <v>2</v>
      </c>
      <c r="D80" s="33"/>
      <c r="E80" s="11">
        <f t="shared" si="14"/>
        <v>233.47</v>
      </c>
      <c r="F80" s="6">
        <v>2801.64</v>
      </c>
      <c r="G80" s="6">
        <f t="shared" si="9"/>
        <v>0</v>
      </c>
      <c r="H80" s="6">
        <f t="shared" si="10"/>
        <v>0</v>
      </c>
      <c r="I80" s="58"/>
      <c r="J80" s="6">
        <f t="shared" si="15"/>
        <v>0</v>
      </c>
      <c r="K80" s="6"/>
      <c r="L80" s="22">
        <f t="shared" si="11"/>
        <v>4.6694000000000004</v>
      </c>
      <c r="M80" s="22">
        <f t="shared" si="12"/>
        <v>3.852255</v>
      </c>
      <c r="N80" s="23">
        <f t="shared" si="13"/>
        <v>17.74372</v>
      </c>
    </row>
    <row r="81" spans="1:14" ht="25.5" hidden="1">
      <c r="A81" s="31" t="s">
        <v>170</v>
      </c>
      <c r="B81" s="14" t="s">
        <v>171</v>
      </c>
      <c r="C81" s="33">
        <v>290</v>
      </c>
      <c r="D81" s="33"/>
      <c r="E81" s="12">
        <f t="shared" si="14"/>
        <v>895.13</v>
      </c>
      <c r="F81" s="7">
        <v>10741.56</v>
      </c>
      <c r="G81" s="7">
        <f t="shared" si="9"/>
        <v>0</v>
      </c>
      <c r="H81" s="7">
        <f t="shared" si="10"/>
        <v>0</v>
      </c>
      <c r="I81" s="60"/>
      <c r="J81" s="6">
        <f t="shared" si="15"/>
        <v>0</v>
      </c>
      <c r="K81" s="7"/>
      <c r="L81" s="22">
        <f t="shared" si="11"/>
        <v>17.9026</v>
      </c>
      <c r="M81" s="22">
        <f t="shared" si="12"/>
        <v>14.769645000000001</v>
      </c>
      <c r="N81" s="23">
        <f t="shared" si="13"/>
        <v>68.029879999999991</v>
      </c>
    </row>
    <row r="82" spans="1:14" ht="39" hidden="1" thickBot="1">
      <c r="A82" s="36" t="s">
        <v>172</v>
      </c>
      <c r="B82" s="15" t="s">
        <v>173</v>
      </c>
      <c r="C82" s="37">
        <v>2061</v>
      </c>
      <c r="D82" s="37"/>
      <c r="E82" s="13">
        <v>6.59</v>
      </c>
      <c r="F82" s="9">
        <v>79.08</v>
      </c>
      <c r="G82" s="9">
        <f t="shared" si="9"/>
        <v>0</v>
      </c>
      <c r="H82" s="9">
        <f t="shared" si="10"/>
        <v>0</v>
      </c>
      <c r="I82" s="61"/>
      <c r="J82" s="6">
        <f t="shared" si="15"/>
        <v>0</v>
      </c>
      <c r="K82" s="13"/>
      <c r="L82" s="26">
        <f t="shared" si="11"/>
        <v>0.1318</v>
      </c>
      <c r="M82" s="27">
        <f t="shared" si="12"/>
        <v>0.108735</v>
      </c>
      <c r="N82" s="28">
        <f t="shared" si="13"/>
        <v>0.50083999999999995</v>
      </c>
    </row>
    <row r="83" spans="1:14" ht="15.75" hidden="1" thickBot="1">
      <c r="E83" s="29"/>
      <c r="F83" s="29"/>
      <c r="G83" s="29"/>
      <c r="H83" s="30"/>
      <c r="I83" s="62"/>
      <c r="J83" s="30"/>
      <c r="K83" s="30"/>
      <c r="L83" s="79" t="s">
        <v>174</v>
      </c>
      <c r="M83" s="80"/>
      <c r="N83" s="28" t="e">
        <f>SUM(#REF!)</f>
        <v>#REF!</v>
      </c>
    </row>
    <row r="84" spans="1:14" ht="38.25" hidden="1">
      <c r="A84" s="40" t="s">
        <v>175</v>
      </c>
      <c r="B84" s="41" t="s">
        <v>176</v>
      </c>
      <c r="C84" s="41"/>
      <c r="K84"/>
    </row>
    <row r="85" spans="1:14" hidden="1">
      <c r="F85" s="4"/>
      <c r="G85" s="49"/>
      <c r="H85" s="49">
        <f>SUM(H4:H84)</f>
        <v>0</v>
      </c>
      <c r="I85" s="49"/>
      <c r="J85" s="49">
        <f>SUM(J4:J84)</f>
        <v>0</v>
      </c>
      <c r="K85" s="45"/>
    </row>
    <row r="86" spans="1:14">
      <c r="F86" s="48"/>
      <c r="G86" s="47"/>
      <c r="H86" s="49"/>
      <c r="I86" s="49"/>
      <c r="J86" s="49"/>
    </row>
    <row r="87" spans="1:14">
      <c r="F87" s="72" t="s">
        <v>177</v>
      </c>
      <c r="G87" s="49">
        <f>SUM(J4:J84)</f>
        <v>0</v>
      </c>
      <c r="H87" s="47"/>
      <c r="I87" s="47"/>
      <c r="J87" s="47"/>
    </row>
    <row r="88" spans="1:14">
      <c r="E88" s="5"/>
      <c r="H88" s="42"/>
      <c r="I88" s="42"/>
      <c r="J88" s="42"/>
      <c r="K88" s="45"/>
    </row>
    <row r="89" spans="1:14">
      <c r="F89" s="4"/>
      <c r="H89" s="42"/>
      <c r="I89" s="42"/>
      <c r="J89" s="42"/>
      <c r="K89" s="45"/>
    </row>
    <row r="90" spans="1:14">
      <c r="H90" s="42"/>
      <c r="I90" s="42"/>
      <c r="J90" s="42"/>
      <c r="K90" s="45"/>
    </row>
    <row r="91" spans="1:14">
      <c r="H91" s="42"/>
      <c r="I91" s="42"/>
      <c r="J91" s="42"/>
      <c r="K91" s="45"/>
    </row>
  </sheetData>
  <autoFilter ref="A3:N84"/>
  <mergeCells count="2">
    <mergeCell ref="L83:M83"/>
    <mergeCell ref="C2:H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G8" sqref="G8"/>
    </sheetView>
  </sheetViews>
  <sheetFormatPr defaultRowHeight="15"/>
  <cols>
    <col min="1" max="1" width="12.28515625" bestFit="1" customWidth="1"/>
    <col min="2" max="2" width="33.140625" customWidth="1"/>
    <col min="3" max="3" width="39.28515625" customWidth="1"/>
    <col min="4" max="4" width="12.5703125" bestFit="1" customWidth="1"/>
    <col min="5" max="5" width="11" bestFit="1" customWidth="1"/>
    <col min="6" max="6" width="11.42578125" bestFit="1" customWidth="1"/>
    <col min="7" max="7" width="13.28515625" bestFit="1" customWidth="1"/>
  </cols>
  <sheetData>
    <row r="1" spans="1:7">
      <c r="A1" s="82" t="s">
        <v>2</v>
      </c>
      <c r="B1" s="82" t="s">
        <v>234</v>
      </c>
      <c r="C1" s="82" t="s">
        <v>3</v>
      </c>
      <c r="D1" s="82" t="s">
        <v>178</v>
      </c>
      <c r="E1" s="82" t="s">
        <v>179</v>
      </c>
      <c r="F1" s="82" t="s">
        <v>180</v>
      </c>
      <c r="G1" s="82" t="s">
        <v>181</v>
      </c>
    </row>
    <row r="2" spans="1:7" ht="30">
      <c r="A2" s="83" t="s">
        <v>102</v>
      </c>
      <c r="B2" s="83" t="s">
        <v>214</v>
      </c>
      <c r="C2" s="83" t="s">
        <v>235</v>
      </c>
      <c r="D2" s="84">
        <v>0</v>
      </c>
      <c r="E2" s="84">
        <v>19.690000000000001</v>
      </c>
      <c r="F2" s="84">
        <v>2900</v>
      </c>
      <c r="G2" s="84">
        <v>57101.000000000007</v>
      </c>
    </row>
    <row r="3" spans="1:7" ht="30">
      <c r="A3" s="83" t="s">
        <v>92</v>
      </c>
      <c r="B3" s="83" t="s">
        <v>93</v>
      </c>
      <c r="C3" s="83"/>
      <c r="D3" s="84">
        <v>0</v>
      </c>
      <c r="E3" s="84">
        <v>156.16999999999999</v>
      </c>
      <c r="F3" s="84">
        <v>1</v>
      </c>
      <c r="G3" s="84">
        <v>156.16999999999999</v>
      </c>
    </row>
    <row r="4" spans="1:7" ht="30">
      <c r="A4" s="83" t="s">
        <v>82</v>
      </c>
      <c r="B4" s="83" t="s">
        <v>206</v>
      </c>
      <c r="C4" s="83"/>
      <c r="D4" s="84">
        <v>0</v>
      </c>
      <c r="E4" s="84">
        <v>97.97</v>
      </c>
      <c r="F4" s="84">
        <v>200</v>
      </c>
      <c r="G4" s="84">
        <v>19594</v>
      </c>
    </row>
    <row r="5" spans="1:7" ht="30">
      <c r="A5" s="83" t="s">
        <v>80</v>
      </c>
      <c r="B5" s="83" t="s">
        <v>205</v>
      </c>
      <c r="C5" s="83"/>
      <c r="D5" s="84">
        <v>0</v>
      </c>
      <c r="E5" s="84">
        <v>586.85</v>
      </c>
      <c r="F5" s="84">
        <v>155</v>
      </c>
      <c r="G5" s="84">
        <v>90961.75</v>
      </c>
    </row>
    <row r="6" spans="1:7" ht="60">
      <c r="A6" s="83" t="s">
        <v>152</v>
      </c>
      <c r="B6" s="83" t="s">
        <v>232</v>
      </c>
      <c r="C6" s="83"/>
      <c r="D6" s="84">
        <v>0</v>
      </c>
      <c r="E6" s="84">
        <v>21.27</v>
      </c>
      <c r="F6" s="84">
        <v>1</v>
      </c>
      <c r="G6" s="84">
        <v>21.27</v>
      </c>
    </row>
    <row r="7" spans="1:7" ht="30">
      <c r="A7" s="83" t="s">
        <v>36</v>
      </c>
      <c r="B7" s="83" t="s">
        <v>37</v>
      </c>
      <c r="C7" s="83"/>
      <c r="D7" s="84">
        <v>0</v>
      </c>
      <c r="E7" s="84">
        <v>16.98</v>
      </c>
      <c r="F7" s="84">
        <v>26780</v>
      </c>
      <c r="G7" s="84">
        <v>454724.4</v>
      </c>
    </row>
    <row r="8" spans="1:7" ht="30">
      <c r="A8" s="83" t="s">
        <v>32</v>
      </c>
      <c r="B8" s="83" t="s">
        <v>189</v>
      </c>
      <c r="C8" s="83" t="s">
        <v>236</v>
      </c>
      <c r="D8" s="84">
        <v>0</v>
      </c>
      <c r="E8" s="84">
        <v>8.66</v>
      </c>
      <c r="F8" s="84">
        <v>59902</v>
      </c>
      <c r="G8" s="84">
        <v>518751.32</v>
      </c>
    </row>
    <row r="9" spans="1:7" ht="30">
      <c r="A9" s="83" t="s">
        <v>50</v>
      </c>
      <c r="B9" s="83" t="s">
        <v>197</v>
      </c>
      <c r="C9" s="83" t="s">
        <v>237</v>
      </c>
      <c r="D9" s="84">
        <v>0</v>
      </c>
      <c r="E9" s="84">
        <v>44.81</v>
      </c>
      <c r="F9" s="84">
        <v>1780</v>
      </c>
      <c r="G9" s="84">
        <v>79761.8</v>
      </c>
    </row>
    <row r="10" spans="1:7">
      <c r="A10" s="83" t="s">
        <v>142</v>
      </c>
      <c r="B10" s="83" t="s">
        <v>226</v>
      </c>
      <c r="C10" s="83"/>
      <c r="D10" s="84">
        <v>0</v>
      </c>
      <c r="E10" s="84">
        <v>584.47</v>
      </c>
      <c r="F10" s="84">
        <v>420</v>
      </c>
      <c r="G10" s="84">
        <v>245477.40000000002</v>
      </c>
    </row>
    <row r="11" spans="1:7" ht="30">
      <c r="A11" s="83" t="s">
        <v>30</v>
      </c>
      <c r="B11" s="83" t="s">
        <v>188</v>
      </c>
      <c r="C11" s="83" t="s">
        <v>238</v>
      </c>
      <c r="D11" s="84">
        <v>0</v>
      </c>
      <c r="E11" s="84">
        <v>0.74</v>
      </c>
      <c r="F11" s="84">
        <v>201849</v>
      </c>
      <c r="G11" s="84">
        <v>149368.26</v>
      </c>
    </row>
    <row r="12" spans="1:7" ht="30">
      <c r="A12" s="83" t="s">
        <v>124</v>
      </c>
      <c r="B12" s="83" t="s">
        <v>218</v>
      </c>
      <c r="C12" s="83" t="s">
        <v>238</v>
      </c>
      <c r="D12" s="84">
        <v>0</v>
      </c>
      <c r="E12" s="84">
        <v>189.15</v>
      </c>
      <c r="F12" s="84">
        <v>58</v>
      </c>
      <c r="G12" s="84">
        <v>10970.7</v>
      </c>
    </row>
    <row r="13" spans="1:7" ht="30">
      <c r="A13" s="83" t="s">
        <v>48</v>
      </c>
      <c r="B13" s="83" t="s">
        <v>196</v>
      </c>
      <c r="C13" s="83" t="s">
        <v>237</v>
      </c>
      <c r="D13" s="84">
        <v>0</v>
      </c>
      <c r="E13" s="84">
        <v>43.53</v>
      </c>
      <c r="F13" s="84">
        <v>1780</v>
      </c>
      <c r="G13" s="84">
        <v>77483.400000000009</v>
      </c>
    </row>
    <row r="14" spans="1:7" ht="30">
      <c r="A14" s="83" t="s">
        <v>140</v>
      </c>
      <c r="B14" s="83" t="s">
        <v>141</v>
      </c>
      <c r="C14" s="83"/>
      <c r="D14" s="84">
        <v>0</v>
      </c>
      <c r="E14" s="84">
        <v>1338.16</v>
      </c>
      <c r="F14" s="84">
        <v>108</v>
      </c>
      <c r="G14" s="84">
        <v>144521.28</v>
      </c>
    </row>
    <row r="15" spans="1:7" ht="30">
      <c r="A15" s="83" t="s">
        <v>98</v>
      </c>
      <c r="B15" s="83" t="s">
        <v>213</v>
      </c>
      <c r="C15" s="83"/>
      <c r="D15" s="84">
        <v>0</v>
      </c>
      <c r="E15" s="84">
        <v>90.94</v>
      </c>
      <c r="F15" s="84">
        <v>381</v>
      </c>
      <c r="G15" s="84">
        <v>34648.14</v>
      </c>
    </row>
    <row r="16" spans="1:7" ht="45">
      <c r="A16" s="83" t="s">
        <v>94</v>
      </c>
      <c r="B16" s="83" t="s">
        <v>211</v>
      </c>
      <c r="C16" s="83" t="s">
        <v>239</v>
      </c>
      <c r="D16" s="84">
        <v>0</v>
      </c>
      <c r="E16" s="84">
        <v>60.6</v>
      </c>
      <c r="F16" s="84">
        <v>335</v>
      </c>
      <c r="G16" s="84">
        <v>20301</v>
      </c>
    </row>
    <row r="17" spans="1:7" ht="30">
      <c r="A17" s="83" t="s">
        <v>96</v>
      </c>
      <c r="B17" s="83" t="s">
        <v>212</v>
      </c>
      <c r="C17" s="83" t="s">
        <v>240</v>
      </c>
      <c r="D17" s="84">
        <v>0</v>
      </c>
      <c r="E17" s="84">
        <v>166.53</v>
      </c>
      <c r="F17" s="84">
        <v>60</v>
      </c>
      <c r="G17" s="84">
        <v>9991.7999999999993</v>
      </c>
    </row>
    <row r="18" spans="1:7" ht="45">
      <c r="A18" s="83" t="s">
        <v>150</v>
      </c>
      <c r="B18" s="83" t="s">
        <v>230</v>
      </c>
      <c r="C18" s="83"/>
      <c r="D18" s="84">
        <v>0</v>
      </c>
      <c r="E18" s="84">
        <v>75.77</v>
      </c>
      <c r="F18" s="84">
        <v>10</v>
      </c>
      <c r="G18" s="84">
        <v>757.69999999999993</v>
      </c>
    </row>
    <row r="19" spans="1:7" ht="30">
      <c r="A19" s="83" t="s">
        <v>16</v>
      </c>
      <c r="B19" s="83" t="s">
        <v>182</v>
      </c>
      <c r="C19" s="83" t="s">
        <v>241</v>
      </c>
      <c r="D19" s="84">
        <v>0</v>
      </c>
      <c r="E19" s="84">
        <v>6.51</v>
      </c>
      <c r="F19" s="84">
        <v>3342</v>
      </c>
      <c r="G19" s="84">
        <v>21756.42</v>
      </c>
    </row>
    <row r="20" spans="1:7" ht="60">
      <c r="A20" s="83" t="s">
        <v>122</v>
      </c>
      <c r="B20" s="83" t="s">
        <v>123</v>
      </c>
      <c r="C20" s="83" t="s">
        <v>242</v>
      </c>
      <c r="D20" s="84">
        <v>0</v>
      </c>
      <c r="E20" s="84">
        <v>10039.5</v>
      </c>
      <c r="F20" s="84">
        <v>2</v>
      </c>
      <c r="G20" s="84">
        <v>20079</v>
      </c>
    </row>
    <row r="21" spans="1:7" ht="45">
      <c r="A21" s="83" t="s">
        <v>76</v>
      </c>
      <c r="B21" s="83" t="s">
        <v>77</v>
      </c>
      <c r="C21" s="83" t="s">
        <v>243</v>
      </c>
      <c r="D21" s="84">
        <v>0</v>
      </c>
      <c r="E21" s="84">
        <v>780.85</v>
      </c>
      <c r="F21" s="84">
        <v>26</v>
      </c>
      <c r="G21" s="84">
        <v>20302.100000000002</v>
      </c>
    </row>
    <row r="22" spans="1:7" ht="75">
      <c r="A22" s="83" t="s">
        <v>138</v>
      </c>
      <c r="B22" s="83" t="s">
        <v>225</v>
      </c>
      <c r="C22" s="83" t="s">
        <v>243</v>
      </c>
      <c r="D22" s="84">
        <v>0</v>
      </c>
      <c r="E22" s="84">
        <v>44.98</v>
      </c>
      <c r="F22" s="84">
        <v>600</v>
      </c>
      <c r="G22" s="84">
        <v>26987.999999999996</v>
      </c>
    </row>
    <row r="23" spans="1:7" ht="30">
      <c r="A23" s="83" t="s">
        <v>42</v>
      </c>
      <c r="B23" s="83" t="s">
        <v>193</v>
      </c>
      <c r="C23" s="83" t="s">
        <v>244</v>
      </c>
      <c r="D23" s="84">
        <v>0</v>
      </c>
      <c r="E23" s="84">
        <v>31.16</v>
      </c>
      <c r="F23" s="84">
        <v>26780</v>
      </c>
      <c r="G23" s="84">
        <v>834464.8</v>
      </c>
    </row>
    <row r="24" spans="1:7">
      <c r="A24" s="83" t="s">
        <v>46</v>
      </c>
      <c r="B24" s="83" t="s">
        <v>195</v>
      </c>
      <c r="C24" s="83"/>
      <c r="D24" s="84">
        <v>0</v>
      </c>
      <c r="E24" s="84">
        <v>23.33</v>
      </c>
      <c r="F24" s="84">
        <v>1780</v>
      </c>
      <c r="G24" s="84">
        <v>41527.399999999994</v>
      </c>
    </row>
    <row r="25" spans="1:7" ht="30">
      <c r="A25" s="83" t="s">
        <v>26</v>
      </c>
      <c r="B25" s="83" t="s">
        <v>187</v>
      </c>
      <c r="C25" s="83" t="s">
        <v>245</v>
      </c>
      <c r="D25" s="84">
        <v>0</v>
      </c>
      <c r="E25" s="84">
        <v>45.51</v>
      </c>
      <c r="F25" s="84">
        <v>13483</v>
      </c>
      <c r="G25" s="84">
        <v>613611.32999999996</v>
      </c>
    </row>
    <row r="26" spans="1:7" ht="45">
      <c r="A26" s="83" t="s">
        <v>128</v>
      </c>
      <c r="B26" s="83" t="s">
        <v>220</v>
      </c>
      <c r="C26" s="83"/>
      <c r="D26" s="84">
        <v>0</v>
      </c>
      <c r="E26" s="84">
        <v>88.3</v>
      </c>
      <c r="F26" s="84">
        <v>173</v>
      </c>
      <c r="G26" s="84">
        <v>15275.9</v>
      </c>
    </row>
    <row r="27" spans="1:7" ht="60">
      <c r="A27" s="83" t="s">
        <v>132</v>
      </c>
      <c r="B27" s="83" t="s">
        <v>222</v>
      </c>
      <c r="C27" s="83"/>
      <c r="D27" s="84">
        <v>0</v>
      </c>
      <c r="E27" s="84">
        <v>116.41</v>
      </c>
      <c r="F27" s="84">
        <v>500</v>
      </c>
      <c r="G27" s="84">
        <v>58205</v>
      </c>
    </row>
    <row r="28" spans="1:7" ht="45">
      <c r="A28" s="83" t="s">
        <v>44</v>
      </c>
      <c r="B28" s="83" t="s">
        <v>194</v>
      </c>
      <c r="C28" s="83" t="s">
        <v>246</v>
      </c>
      <c r="D28" s="84">
        <v>0</v>
      </c>
      <c r="E28" s="84">
        <v>21.6</v>
      </c>
      <c r="F28" s="84">
        <v>26780</v>
      </c>
      <c r="G28" s="84">
        <v>578448</v>
      </c>
    </row>
    <row r="29" spans="1:7" ht="45">
      <c r="A29" s="83" t="s">
        <v>120</v>
      </c>
      <c r="B29" s="83" t="s">
        <v>217</v>
      </c>
      <c r="C29" s="83" t="s">
        <v>247</v>
      </c>
      <c r="D29" s="84">
        <v>0</v>
      </c>
      <c r="E29" s="84">
        <v>14.1</v>
      </c>
      <c r="F29" s="84">
        <v>185</v>
      </c>
      <c r="G29" s="84">
        <v>2608.5</v>
      </c>
    </row>
    <row r="30" spans="1:7">
      <c r="A30" s="83" t="s">
        <v>70</v>
      </c>
      <c r="B30" s="83" t="s">
        <v>202</v>
      </c>
      <c r="C30" s="83"/>
      <c r="D30" s="84">
        <v>0</v>
      </c>
      <c r="E30" s="84">
        <v>338.62</v>
      </c>
      <c r="F30" s="84">
        <v>620</v>
      </c>
      <c r="G30" s="84">
        <v>209944.4</v>
      </c>
    </row>
    <row r="31" spans="1:7" ht="60">
      <c r="A31" s="83" t="s">
        <v>172</v>
      </c>
      <c r="B31" s="83" t="s">
        <v>233</v>
      </c>
      <c r="C31" s="83"/>
      <c r="D31" s="84">
        <v>0</v>
      </c>
      <c r="E31" s="84">
        <v>6.59</v>
      </c>
      <c r="F31" s="84">
        <v>2061</v>
      </c>
      <c r="G31" s="84">
        <v>13581.99</v>
      </c>
    </row>
    <row r="32" spans="1:7" ht="30">
      <c r="A32" s="83" t="s">
        <v>38</v>
      </c>
      <c r="B32" s="83" t="s">
        <v>191</v>
      </c>
      <c r="C32" s="83"/>
      <c r="D32" s="84">
        <v>0</v>
      </c>
      <c r="E32" s="84">
        <v>15.5</v>
      </c>
      <c r="F32" s="84">
        <v>26780</v>
      </c>
      <c r="G32" s="84">
        <v>415090</v>
      </c>
    </row>
    <row r="33" spans="1:7" ht="30">
      <c r="A33" s="83" t="s">
        <v>108</v>
      </c>
      <c r="B33" s="83" t="s">
        <v>109</v>
      </c>
      <c r="C33" s="83" t="s">
        <v>248</v>
      </c>
      <c r="D33" s="84">
        <v>0</v>
      </c>
      <c r="E33" s="84">
        <v>15130.81</v>
      </c>
      <c r="F33" s="84">
        <v>49</v>
      </c>
      <c r="G33" s="84">
        <v>741409.69</v>
      </c>
    </row>
    <row r="34" spans="1:7" ht="30">
      <c r="A34" s="83" t="s">
        <v>116</v>
      </c>
      <c r="B34" s="83" t="s">
        <v>117</v>
      </c>
      <c r="C34" s="83" t="s">
        <v>249</v>
      </c>
      <c r="D34" s="84">
        <v>0</v>
      </c>
      <c r="E34" s="84">
        <v>7557.86</v>
      </c>
      <c r="F34" s="84">
        <v>2</v>
      </c>
      <c r="G34" s="84">
        <v>15115.72</v>
      </c>
    </row>
    <row r="35" spans="1:7" ht="30">
      <c r="A35" s="83" t="s">
        <v>110</v>
      </c>
      <c r="B35" s="83" t="s">
        <v>111</v>
      </c>
      <c r="C35" s="83" t="s">
        <v>250</v>
      </c>
      <c r="D35" s="84">
        <v>0</v>
      </c>
      <c r="E35" s="84">
        <v>30276.79</v>
      </c>
      <c r="F35" s="84">
        <v>2</v>
      </c>
      <c r="G35" s="84">
        <v>60553.58</v>
      </c>
    </row>
    <row r="36" spans="1:7" ht="30">
      <c r="A36" s="83" t="s">
        <v>112</v>
      </c>
      <c r="B36" s="83" t="s">
        <v>113</v>
      </c>
      <c r="C36" s="83" t="s">
        <v>251</v>
      </c>
      <c r="D36" s="84">
        <v>0</v>
      </c>
      <c r="E36" s="84">
        <v>1893.3</v>
      </c>
      <c r="F36" s="84">
        <v>1</v>
      </c>
      <c r="G36" s="84">
        <v>1893.3</v>
      </c>
    </row>
    <row r="37" spans="1:7" ht="30">
      <c r="A37" s="83" t="s">
        <v>114</v>
      </c>
      <c r="B37" s="83" t="s">
        <v>115</v>
      </c>
      <c r="C37" s="83" t="s">
        <v>252</v>
      </c>
      <c r="D37" s="84">
        <v>0</v>
      </c>
      <c r="E37" s="84">
        <v>3771.35</v>
      </c>
      <c r="F37" s="84">
        <v>2</v>
      </c>
      <c r="G37" s="84">
        <v>7542.7</v>
      </c>
    </row>
    <row r="38" spans="1:7" ht="30">
      <c r="A38" s="83" t="s">
        <v>56</v>
      </c>
      <c r="B38" s="83" t="s">
        <v>57</v>
      </c>
      <c r="C38" s="83" t="s">
        <v>253</v>
      </c>
      <c r="D38" s="84">
        <v>0</v>
      </c>
      <c r="E38" s="84">
        <v>2134</v>
      </c>
      <c r="F38" s="84">
        <v>1</v>
      </c>
      <c r="G38" s="84">
        <v>2134</v>
      </c>
    </row>
    <row r="39" spans="1:7" ht="45">
      <c r="A39" s="83" t="s">
        <v>134</v>
      </c>
      <c r="B39" s="83" t="s">
        <v>223</v>
      </c>
      <c r="C39" s="83"/>
      <c r="D39" s="84">
        <v>0</v>
      </c>
      <c r="E39" s="84">
        <v>34.619999999999997</v>
      </c>
      <c r="F39" s="84">
        <v>600</v>
      </c>
      <c r="G39" s="84">
        <v>20772</v>
      </c>
    </row>
    <row r="40" spans="1:7" ht="30">
      <c r="A40" s="83" t="s">
        <v>34</v>
      </c>
      <c r="B40" s="83" t="s">
        <v>190</v>
      </c>
      <c r="C40" s="83" t="s">
        <v>254</v>
      </c>
      <c r="D40" s="84">
        <v>0</v>
      </c>
      <c r="E40" s="84">
        <v>6.1</v>
      </c>
      <c r="F40" s="84">
        <v>59902</v>
      </c>
      <c r="G40" s="84">
        <v>365402.19999999995</v>
      </c>
    </row>
    <row r="41" spans="1:7" ht="60">
      <c r="A41" s="83" t="s">
        <v>144</v>
      </c>
      <c r="B41" s="83" t="s">
        <v>227</v>
      </c>
      <c r="C41" s="83"/>
      <c r="D41" s="84">
        <v>0</v>
      </c>
      <c r="E41" s="84">
        <v>24.24</v>
      </c>
      <c r="F41" s="84">
        <v>1</v>
      </c>
      <c r="G41" s="84">
        <v>24.24</v>
      </c>
    </row>
    <row r="42" spans="1:7" ht="60">
      <c r="A42" s="83" t="s">
        <v>148</v>
      </c>
      <c r="B42" s="83" t="s">
        <v>229</v>
      </c>
      <c r="C42" s="83"/>
      <c r="D42" s="84">
        <v>0</v>
      </c>
      <c r="E42" s="84">
        <v>24.22</v>
      </c>
      <c r="F42" s="84">
        <v>1</v>
      </c>
      <c r="G42" s="84">
        <v>24.22</v>
      </c>
    </row>
    <row r="43" spans="1:7" ht="30">
      <c r="A43" s="83" t="s">
        <v>126</v>
      </c>
      <c r="B43" s="83" t="s">
        <v>219</v>
      </c>
      <c r="C43" s="83"/>
      <c r="D43" s="84">
        <v>0</v>
      </c>
      <c r="E43" s="84">
        <v>51.89</v>
      </c>
      <c r="F43" s="84">
        <v>145</v>
      </c>
      <c r="G43" s="84">
        <v>7524.05</v>
      </c>
    </row>
    <row r="44" spans="1:7" ht="30">
      <c r="A44" s="83" t="s">
        <v>58</v>
      </c>
      <c r="B44" s="83" t="s">
        <v>199</v>
      </c>
      <c r="C44" s="83" t="s">
        <v>255</v>
      </c>
      <c r="D44" s="84">
        <v>0</v>
      </c>
      <c r="E44" s="84">
        <v>1781.9</v>
      </c>
      <c r="F44" s="84">
        <v>40</v>
      </c>
      <c r="G44" s="84">
        <v>71276</v>
      </c>
    </row>
    <row r="45" spans="1:7" ht="30">
      <c r="A45" s="83" t="s">
        <v>106</v>
      </c>
      <c r="B45" s="83" t="s">
        <v>215</v>
      </c>
      <c r="C45" s="83"/>
      <c r="D45" s="84">
        <v>0</v>
      </c>
      <c r="E45" s="84">
        <v>30.26</v>
      </c>
      <c r="F45" s="84">
        <v>3457</v>
      </c>
      <c r="G45" s="84">
        <v>104608.82</v>
      </c>
    </row>
    <row r="46" spans="1:7" ht="30">
      <c r="A46" s="83" t="s">
        <v>52</v>
      </c>
      <c r="B46" s="83" t="s">
        <v>53</v>
      </c>
      <c r="C46" s="83" t="s">
        <v>256</v>
      </c>
      <c r="D46" s="84">
        <v>0</v>
      </c>
      <c r="E46" s="84">
        <v>5345.65</v>
      </c>
      <c r="F46" s="84">
        <v>3</v>
      </c>
      <c r="G46" s="84">
        <v>16036.949999999999</v>
      </c>
    </row>
    <row r="47" spans="1:7" ht="60">
      <c r="A47" s="83" t="s">
        <v>130</v>
      </c>
      <c r="B47" s="83" t="s">
        <v>221</v>
      </c>
      <c r="C47" s="83"/>
      <c r="D47" s="84">
        <v>0</v>
      </c>
      <c r="E47" s="84">
        <v>42.79</v>
      </c>
      <c r="F47" s="84">
        <v>2060</v>
      </c>
      <c r="G47" s="84">
        <v>88147.4</v>
      </c>
    </row>
    <row r="48" spans="1:7" ht="30">
      <c r="A48" s="83" t="s">
        <v>118</v>
      </c>
      <c r="B48" s="83" t="s">
        <v>216</v>
      </c>
      <c r="C48" s="83" t="s">
        <v>257</v>
      </c>
      <c r="D48" s="84">
        <v>0</v>
      </c>
      <c r="E48" s="84">
        <v>30.34</v>
      </c>
      <c r="F48" s="84">
        <v>187</v>
      </c>
      <c r="G48" s="84">
        <v>5673.58</v>
      </c>
    </row>
    <row r="49" spans="1:7">
      <c r="A49" s="83" t="s">
        <v>64</v>
      </c>
      <c r="B49" s="83" t="s">
        <v>201</v>
      </c>
      <c r="C49" s="83" t="s">
        <v>258</v>
      </c>
      <c r="D49" s="84">
        <v>0</v>
      </c>
      <c r="E49" s="84">
        <v>142.56</v>
      </c>
      <c r="F49" s="84">
        <v>100</v>
      </c>
      <c r="G49" s="84">
        <v>14256</v>
      </c>
    </row>
    <row r="50" spans="1:7">
      <c r="A50" s="83" t="s">
        <v>66</v>
      </c>
      <c r="B50" s="83" t="s">
        <v>67</v>
      </c>
      <c r="C50" s="83" t="s">
        <v>259</v>
      </c>
      <c r="D50" s="84">
        <v>0</v>
      </c>
      <c r="E50" s="84">
        <v>7.17</v>
      </c>
      <c r="F50" s="84">
        <v>100</v>
      </c>
      <c r="G50" s="84">
        <v>717</v>
      </c>
    </row>
    <row r="51" spans="1:7">
      <c r="A51" s="83" t="s">
        <v>68</v>
      </c>
      <c r="B51" s="83" t="s">
        <v>69</v>
      </c>
      <c r="C51" s="83" t="s">
        <v>260</v>
      </c>
      <c r="D51" s="84">
        <v>0</v>
      </c>
      <c r="E51" s="84">
        <v>35.700000000000003</v>
      </c>
      <c r="F51" s="84">
        <v>30</v>
      </c>
      <c r="G51" s="84">
        <v>1071</v>
      </c>
    </row>
    <row r="52" spans="1:7" ht="30">
      <c r="A52" s="83" t="s">
        <v>54</v>
      </c>
      <c r="B52" s="83" t="s">
        <v>198</v>
      </c>
      <c r="C52" s="83" t="s">
        <v>261</v>
      </c>
      <c r="D52" s="84">
        <v>0</v>
      </c>
      <c r="E52" s="84">
        <v>3563.81</v>
      </c>
      <c r="F52" s="84">
        <v>9</v>
      </c>
      <c r="G52" s="84">
        <v>32074.29</v>
      </c>
    </row>
    <row r="53" spans="1:7" ht="30">
      <c r="A53" s="83" t="s">
        <v>166</v>
      </c>
      <c r="B53" s="83" t="s">
        <v>231</v>
      </c>
      <c r="C53" s="83" t="s">
        <v>261</v>
      </c>
      <c r="D53" s="84">
        <v>0</v>
      </c>
      <c r="E53" s="84">
        <v>392.84999999999997</v>
      </c>
      <c r="F53" s="84">
        <v>15</v>
      </c>
      <c r="G53" s="84">
        <v>5892.7499999999991</v>
      </c>
    </row>
    <row r="54" spans="1:7" ht="30">
      <c r="A54" s="83" t="s">
        <v>104</v>
      </c>
      <c r="B54" s="83" t="s">
        <v>105</v>
      </c>
      <c r="C54" s="83" t="s">
        <v>262</v>
      </c>
      <c r="D54" s="84">
        <v>0</v>
      </c>
      <c r="E54" s="84">
        <v>17.97</v>
      </c>
      <c r="F54" s="84">
        <v>59902</v>
      </c>
      <c r="G54" s="84">
        <v>1076438.94</v>
      </c>
    </row>
    <row r="55" spans="1:7" ht="30">
      <c r="A55" s="83" t="s">
        <v>72</v>
      </c>
      <c r="B55" s="83" t="s">
        <v>73</v>
      </c>
      <c r="C55" s="83" t="s">
        <v>263</v>
      </c>
      <c r="D55" s="84">
        <v>0</v>
      </c>
      <c r="E55" s="84">
        <v>213.87</v>
      </c>
      <c r="F55" s="84">
        <v>50</v>
      </c>
      <c r="G55" s="84">
        <v>10693.5</v>
      </c>
    </row>
    <row r="56" spans="1:7" ht="30">
      <c r="A56" s="83" t="s">
        <v>88</v>
      </c>
      <c r="B56" s="83" t="s">
        <v>209</v>
      </c>
      <c r="C56" s="83"/>
      <c r="D56" s="84">
        <v>0</v>
      </c>
      <c r="E56" s="84">
        <v>3563.81</v>
      </c>
      <c r="F56" s="84">
        <v>7</v>
      </c>
      <c r="G56" s="84">
        <v>24946.67</v>
      </c>
    </row>
    <row r="57" spans="1:7" ht="30">
      <c r="A57" s="83" t="s">
        <v>74</v>
      </c>
      <c r="B57" s="83" t="s">
        <v>203</v>
      </c>
      <c r="C57" s="83" t="s">
        <v>264</v>
      </c>
      <c r="D57" s="84">
        <v>0</v>
      </c>
      <c r="E57" s="84">
        <v>1603.73</v>
      </c>
      <c r="F57" s="84">
        <v>50</v>
      </c>
      <c r="G57" s="84">
        <v>80186.5</v>
      </c>
    </row>
    <row r="58" spans="1:7" ht="30">
      <c r="A58" s="83" t="s">
        <v>84</v>
      </c>
      <c r="B58" s="83" t="s">
        <v>207</v>
      </c>
      <c r="C58" s="83" t="s">
        <v>265</v>
      </c>
      <c r="D58" s="84">
        <v>0</v>
      </c>
      <c r="E58" s="84">
        <v>1781.9</v>
      </c>
      <c r="F58" s="84">
        <v>1</v>
      </c>
      <c r="G58" s="84">
        <v>1781.9</v>
      </c>
    </row>
    <row r="59" spans="1:7" ht="30">
      <c r="A59" s="83" t="s">
        <v>78</v>
      </c>
      <c r="B59" s="83" t="s">
        <v>204</v>
      </c>
      <c r="C59" s="83" t="s">
        <v>266</v>
      </c>
      <c r="D59" s="84">
        <v>0</v>
      </c>
      <c r="E59" s="84">
        <v>142.56</v>
      </c>
      <c r="F59" s="84">
        <v>340</v>
      </c>
      <c r="G59" s="84">
        <v>48470.400000000001</v>
      </c>
    </row>
    <row r="60" spans="1:7" ht="45">
      <c r="A60" s="83" t="s">
        <v>86</v>
      </c>
      <c r="B60" s="83" t="s">
        <v>208</v>
      </c>
      <c r="C60" s="83" t="s">
        <v>267</v>
      </c>
      <c r="D60" s="84">
        <v>0</v>
      </c>
      <c r="E60" s="84">
        <v>178.25</v>
      </c>
      <c r="F60" s="84">
        <v>5</v>
      </c>
      <c r="G60" s="84">
        <v>891.25</v>
      </c>
    </row>
    <row r="61" spans="1:7" ht="30">
      <c r="A61" s="83" t="s">
        <v>62</v>
      </c>
      <c r="B61" s="83" t="s">
        <v>63</v>
      </c>
      <c r="C61" s="83" t="s">
        <v>268</v>
      </c>
      <c r="D61" s="84">
        <v>0</v>
      </c>
      <c r="E61" s="84">
        <v>356.43</v>
      </c>
      <c r="F61" s="84">
        <v>15</v>
      </c>
      <c r="G61" s="84">
        <v>5346.45</v>
      </c>
    </row>
    <row r="62" spans="1:7" ht="45">
      <c r="A62" s="83" t="s">
        <v>60</v>
      </c>
      <c r="B62" s="83" t="s">
        <v>200</v>
      </c>
      <c r="C62" s="83" t="s">
        <v>269</v>
      </c>
      <c r="D62" s="84">
        <v>0</v>
      </c>
      <c r="E62" s="84">
        <v>53.51</v>
      </c>
      <c r="F62" s="84">
        <v>192</v>
      </c>
      <c r="G62" s="84">
        <v>10273.92</v>
      </c>
    </row>
    <row r="63" spans="1:7" ht="30">
      <c r="A63" s="83" t="s">
        <v>28</v>
      </c>
      <c r="B63" s="83" t="s">
        <v>29</v>
      </c>
      <c r="C63" s="83" t="s">
        <v>270</v>
      </c>
      <c r="D63" s="84">
        <v>0</v>
      </c>
      <c r="E63" s="84">
        <v>98.94</v>
      </c>
      <c r="F63" s="84">
        <v>1483</v>
      </c>
      <c r="G63" s="84">
        <v>146728.01999999999</v>
      </c>
    </row>
    <row r="64" spans="1:7" ht="30">
      <c r="A64" s="83" t="s">
        <v>90</v>
      </c>
      <c r="B64" s="83" t="s">
        <v>210</v>
      </c>
      <c r="C64" s="83"/>
      <c r="D64" s="84">
        <v>0</v>
      </c>
      <c r="E64" s="84">
        <v>0</v>
      </c>
      <c r="F64" s="84">
        <v>105</v>
      </c>
      <c r="G64" s="84">
        <v>0</v>
      </c>
    </row>
    <row r="65" spans="1:7" ht="30">
      <c r="A65" s="83" t="s">
        <v>24</v>
      </c>
      <c r="B65" s="83" t="s">
        <v>186</v>
      </c>
      <c r="C65" s="83" t="s">
        <v>271</v>
      </c>
      <c r="D65" s="84">
        <v>0</v>
      </c>
      <c r="E65" s="84">
        <v>25.88</v>
      </c>
      <c r="F65" s="84">
        <v>17799</v>
      </c>
      <c r="G65" s="84">
        <v>460638.12</v>
      </c>
    </row>
    <row r="66" spans="1:7" ht="30">
      <c r="A66" s="83" t="s">
        <v>22</v>
      </c>
      <c r="B66" s="83" t="s">
        <v>185</v>
      </c>
      <c r="C66" s="83" t="s">
        <v>272</v>
      </c>
      <c r="D66" s="84">
        <v>0</v>
      </c>
      <c r="E66" s="84">
        <v>13.77</v>
      </c>
      <c r="F66" s="84">
        <v>10433</v>
      </c>
      <c r="G66" s="84">
        <v>143662.41</v>
      </c>
    </row>
    <row r="67" spans="1:7" ht="60">
      <c r="A67" s="83" t="s">
        <v>146</v>
      </c>
      <c r="B67" s="83" t="s">
        <v>228</v>
      </c>
      <c r="C67" s="83"/>
      <c r="D67" s="84">
        <v>0</v>
      </c>
      <c r="E67" s="84">
        <v>13.85</v>
      </c>
      <c r="F67" s="84">
        <v>1</v>
      </c>
      <c r="G67" s="84">
        <v>13.85</v>
      </c>
    </row>
    <row r="68" spans="1:7" ht="30">
      <c r="A68" s="83" t="s">
        <v>20</v>
      </c>
      <c r="B68" s="83" t="s">
        <v>184</v>
      </c>
      <c r="C68" s="83" t="s">
        <v>273</v>
      </c>
      <c r="D68" s="84">
        <v>0</v>
      </c>
      <c r="E68" s="84">
        <v>11.04</v>
      </c>
      <c r="F68" s="84">
        <v>37261</v>
      </c>
      <c r="G68" s="84">
        <v>411361.43999999994</v>
      </c>
    </row>
    <row r="69" spans="1:7" ht="45">
      <c r="A69" s="83" t="s">
        <v>18</v>
      </c>
      <c r="B69" s="83" t="s">
        <v>183</v>
      </c>
      <c r="C69" s="83" t="s">
        <v>274</v>
      </c>
      <c r="D69" s="84">
        <v>0</v>
      </c>
      <c r="E69" s="84">
        <v>4.53</v>
      </c>
      <c r="F69" s="84">
        <v>1671</v>
      </c>
      <c r="G69" s="84">
        <v>7569.63</v>
      </c>
    </row>
    <row r="70" spans="1:7" ht="45">
      <c r="A70" s="83" t="s">
        <v>136</v>
      </c>
      <c r="B70" s="83" t="s">
        <v>224</v>
      </c>
      <c r="C70" s="83"/>
      <c r="D70" s="84">
        <v>0</v>
      </c>
      <c r="E70" s="84">
        <v>5.69</v>
      </c>
      <c r="F70" s="84">
        <v>600</v>
      </c>
      <c r="G70" s="84">
        <v>3414.0000000000005</v>
      </c>
    </row>
    <row r="71" spans="1:7" ht="30">
      <c r="A71" s="83" t="s">
        <v>100</v>
      </c>
      <c r="B71" s="83" t="s">
        <v>101</v>
      </c>
      <c r="C71" s="83" t="s">
        <v>275</v>
      </c>
      <c r="D71" s="84">
        <v>0</v>
      </c>
      <c r="E71" s="84">
        <v>30.34</v>
      </c>
      <c r="F71" s="84">
        <v>754</v>
      </c>
      <c r="G71" s="84">
        <v>22876.36</v>
      </c>
    </row>
    <row r="72" spans="1:7">
      <c r="A72" s="83" t="s">
        <v>40</v>
      </c>
      <c r="B72" s="83" t="s">
        <v>192</v>
      </c>
      <c r="C72" s="83" t="s">
        <v>275</v>
      </c>
      <c r="D72" s="84">
        <v>0</v>
      </c>
      <c r="E72" s="84">
        <v>18.22</v>
      </c>
      <c r="F72" s="84">
        <v>26780</v>
      </c>
      <c r="G72" s="84">
        <v>487931.6</v>
      </c>
    </row>
    <row r="73" spans="1:7">
      <c r="A73" s="83"/>
      <c r="B73" s="83" t="s">
        <v>177</v>
      </c>
      <c r="C73" s="83"/>
      <c r="D73" s="84"/>
      <c r="E73" s="84"/>
      <c r="F73" s="84">
        <v>623988</v>
      </c>
      <c r="G73" s="84">
        <v>9291848.6799999997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35565-f32a-45b9-8aaf-dd773439c440">
      <Terms xmlns="http://schemas.microsoft.com/office/infopath/2007/PartnerControls"/>
    </lcf76f155ced4ddcb4097134ff3c332f>
    <SharedWithUsers xmlns="d42e7675-6be0-4573-904d-f35324dd4da0">
      <UserInfo>
        <DisplayName>Ezidro Fortes Brinques</DisplayName>
        <AccountId>50</AccountId>
        <AccountType/>
      </UserInfo>
    </SharedWithUsers>
    <TaxCatchAll xmlns="d42e7675-6be0-4573-904d-f35324dd4d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0DD00862ADC84A94AB10AED1CEBD65" ma:contentTypeVersion="15" ma:contentTypeDescription="Crie um novo documento." ma:contentTypeScope="" ma:versionID="d07ac2f4305cbc65aab36b1325172249">
  <xsd:schema xmlns:xsd="http://www.w3.org/2001/XMLSchema" xmlns:xs="http://www.w3.org/2001/XMLSchema" xmlns:p="http://schemas.microsoft.com/office/2006/metadata/properties" xmlns:ns2="bf935565-f32a-45b9-8aaf-dd773439c440" xmlns:ns3="d42e7675-6be0-4573-904d-f35324dd4da0" targetNamespace="http://schemas.microsoft.com/office/2006/metadata/properties" ma:root="true" ma:fieldsID="b180c5323df7730073081216909dcf74" ns2:_="" ns3:_="">
    <xsd:import namespace="bf935565-f32a-45b9-8aaf-dd773439c440"/>
    <xsd:import namespace="d42e7675-6be0-4573-904d-f35324dd4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35565-f32a-45b9-8aaf-dd773439c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949dc0-332d-4f90-9758-939af5d309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e7675-6be0-4573-904d-f35324dd4d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f139aec-6474-4cec-a413-095b14a7c1c4}" ma:internalName="TaxCatchAll" ma:showField="CatchAllData" ma:web="d42e7675-6be0-4573-904d-f35324dd4d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C48721-86FC-41C6-BF81-4097DACFC706}">
  <ds:schemaRefs>
    <ds:schemaRef ds:uri="http://schemas.microsoft.com/office/2006/metadata/properties"/>
    <ds:schemaRef ds:uri="http://schemas.microsoft.com/office/infopath/2007/PartnerControls"/>
    <ds:schemaRef ds:uri="bf935565-f32a-45b9-8aaf-dd773439c440"/>
    <ds:schemaRef ds:uri="d42e7675-6be0-4573-904d-f35324dd4da0"/>
  </ds:schemaRefs>
</ds:datastoreItem>
</file>

<file path=customXml/itemProps2.xml><?xml version="1.0" encoding="utf-8"?>
<ds:datastoreItem xmlns:ds="http://schemas.openxmlformats.org/officeDocument/2006/customXml" ds:itemID="{D37E95E1-018F-4301-80CE-93A247776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6A477-944A-4157-911D-F4F17AF4C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Pedido</vt:lpstr>
      <vt:lpstr>Plan1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Andre.Felicori</dc:creator>
  <cp:lastModifiedBy>guilherme-nunes</cp:lastModifiedBy>
  <cp:revision/>
  <dcterms:created xsi:type="dcterms:W3CDTF">2021-12-29T19:16:53Z</dcterms:created>
  <dcterms:modified xsi:type="dcterms:W3CDTF">2023-03-08T17:15:50Z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0x010100A10DD00862ADC84A94AB10AED1CEBD65</vt:lpwstr>
  </property>
  <property fmtid="{D5CDD505-2E9C-101B-9397-08002B2CF9AE}" pid="3" name="Order">
    <vt:r8>44800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</Properties>
</file>